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firstSheet="2" activeTab="2"/>
  </bookViews>
  <sheets>
    <sheet name="Редакция Вероники" sheetId="1" state="hidden" r:id="rId1"/>
    <sheet name="Лист1" sheetId="5" state="hidden" r:id="rId2"/>
    <sheet name="Таблица" sheetId="6" r:id="rId3"/>
    <sheet name="Прил №1_Условия тендера" sheetId="7" r:id="rId4"/>
    <sheet name="Прил №2_ТЗ" sheetId="8" r:id="rId5"/>
  </sheets>
  <definedNames>
    <definedName name="_Hlt21252035" localSheetId="4">'Прил №2_ТЗ'!#REF!</definedName>
    <definedName name="_xlnm._FilterDatabase" localSheetId="1" hidden="1">Лист1!$A$1:$B$13</definedName>
    <definedName name="_xlnm.Print_Area" localSheetId="4">'Прил №2_ТЗ'!$A$1:$D$86</definedName>
  </definedNames>
  <calcPr calcId="125725"/>
</workbook>
</file>

<file path=xl/calcChain.xml><?xml version="1.0" encoding="utf-8"?>
<calcChain xmlns="http://schemas.openxmlformats.org/spreadsheetml/2006/main">
  <c r="D8" i="6"/>
  <c r="G50" i="1" l="1"/>
  <c r="D11" i="5"/>
  <c r="D8"/>
  <c r="D5"/>
  <c r="D2"/>
  <c r="I4" i="1" l="1"/>
  <c r="H4"/>
  <c r="C5"/>
  <c r="P3"/>
  <c r="R10" l="1"/>
  <c r="S10"/>
  <c r="Q10"/>
  <c r="T9"/>
  <c r="T8"/>
  <c r="T10" l="1"/>
  <c r="B21" l="1"/>
  <c r="O4"/>
  <c r="N2"/>
  <c r="E4"/>
  <c r="D4"/>
  <c r="C4"/>
  <c r="P2" s="1"/>
  <c r="N3"/>
  <c r="D5"/>
  <c r="E5"/>
  <c r="F5"/>
  <c r="G5"/>
  <c r="H5"/>
  <c r="I5"/>
  <c r="J5"/>
  <c r="K5"/>
  <c r="L5"/>
  <c r="M5"/>
  <c r="O5"/>
  <c r="Q2"/>
  <c r="F4"/>
  <c r="G4"/>
  <c r="J4"/>
  <c r="K4"/>
  <c r="L4"/>
  <c r="M4"/>
  <c r="R2" l="1"/>
  <c r="D8" s="1"/>
  <c r="Q3"/>
  <c r="S2" l="1"/>
  <c r="C8" s="1"/>
  <c r="C9" s="1"/>
  <c r="C13" s="1"/>
  <c r="D9"/>
  <c r="D10" s="1"/>
  <c r="Q4"/>
  <c r="R3"/>
  <c r="T2" l="1"/>
  <c r="D11"/>
  <c r="D12"/>
  <c r="C11"/>
  <c r="C12"/>
  <c r="C10"/>
  <c r="E10" s="1"/>
  <c r="D13"/>
  <c r="S3"/>
  <c r="S4" s="1"/>
  <c r="R4"/>
  <c r="E12"/>
  <c r="E13"/>
  <c r="E11"/>
  <c r="F10"/>
  <c r="F13"/>
  <c r="F11"/>
  <c r="F12"/>
  <c r="T3"/>
  <c r="E14" l="1"/>
  <c r="F14"/>
  <c r="T4"/>
  <c r="G14" l="1"/>
</calcChain>
</file>

<file path=xl/sharedStrings.xml><?xml version="1.0" encoding="utf-8"?>
<sst xmlns="http://schemas.openxmlformats.org/spreadsheetml/2006/main" count="133" uniqueCount="113">
  <si>
    <t>Месяц</t>
  </si>
  <si>
    <t>Количество вещей</t>
  </si>
  <si>
    <t>Количество чеков</t>
  </si>
  <si>
    <t xml:space="preserve">Прирост чеков % </t>
  </si>
  <si>
    <t>Прирост вещей %</t>
  </si>
  <si>
    <t>ИТОГО</t>
  </si>
  <si>
    <t>ИТОГО за 2009-10гг</t>
  </si>
  <si>
    <t>20*30</t>
  </si>
  <si>
    <t>30*40</t>
  </si>
  <si>
    <t>40*50</t>
  </si>
  <si>
    <t>58*50</t>
  </si>
  <si>
    <t>SALE</t>
  </si>
  <si>
    <t>Регулярные</t>
  </si>
  <si>
    <t>По чекам</t>
  </si>
  <si>
    <t>% от общего количества</t>
  </si>
  <si>
    <t>Увеличение магазинов 23+13</t>
  </si>
  <si>
    <t xml:space="preserve">Акции </t>
  </si>
  <si>
    <t>Украина</t>
  </si>
  <si>
    <t>Чеки не равно вещи</t>
  </si>
  <si>
    <t>Переходящий остатток</t>
  </si>
  <si>
    <t>Увеличение*</t>
  </si>
  <si>
    <t>*</t>
  </si>
  <si>
    <t>факт</t>
  </si>
  <si>
    <t>прогноз</t>
  </si>
  <si>
    <t>месяц</t>
  </si>
  <si>
    <t>Количество</t>
  </si>
  <si>
    <t>Квартал</t>
  </si>
  <si>
    <t>Пакет ПСД 20х30 ВР п/э белый 40 мкм 1+1 "Инсити black 4c"</t>
  </si>
  <si>
    <t>Пакет ПСД 31х40 ВР п/э белый 45 мкм 1+1 "Инсити black 4c"</t>
  </si>
  <si>
    <t>Пакет ПСД 40х50 (+3) ВР п/э белый 45 мкм 1+1 "Инсити black 4c"</t>
  </si>
  <si>
    <t>Пакет ПСД 58х50 (+3) ВР п/э белый 50 мкм 1+1 "Инсити black 4c"</t>
  </si>
  <si>
    <t>Пакет ПСД 31х40 ВР п/э белый 45 мкм 1+1 "Инсити розовый"</t>
  </si>
  <si>
    <t>Пакет ПСД 40х50 (+3) ВР п/э белый 45 мкм 1+1 "Инсити розовый"</t>
  </si>
  <si>
    <t>Пакет ПСД 58х50 (+3) ВР п/э белый 50 мкм 1+1 "Инсити розовый"</t>
  </si>
  <si>
    <t xml:space="preserve">Пакет CO-EX 20х30 белый 1+1 Инсити black 4c </t>
  </si>
  <si>
    <t xml:space="preserve">Пакет CO-EX 31х40 белый 1+1 Инсити black 4c </t>
  </si>
  <si>
    <t>Пакет CO-EX 40х50 белый 1+1 Инсити black 4c</t>
  </si>
  <si>
    <t>Пакет CO-EX 58х50 белый 1+1 Инсити black 4c</t>
  </si>
  <si>
    <t>Пакет CO-EX20х30 белый1+1 Инсити розовый</t>
  </si>
  <si>
    <t>Пакет CO-EX31х40 белый 1+1 Инсити розовый</t>
  </si>
  <si>
    <t>Пакет CO-EX 40х50 белый 1+1 Инситирозовый</t>
  </si>
  <si>
    <t xml:space="preserve">Пакет CO-EX58х50 белый 1+1 Инсити розовый </t>
  </si>
  <si>
    <t>Пакет ПСД 20х30  ВР п/э белый 40 мкм 1+1 "Инсити розовый"</t>
  </si>
  <si>
    <t>Наименование</t>
  </si>
  <si>
    <t>Цена за шт.</t>
  </si>
  <si>
    <t>Задание №1</t>
  </si>
  <si>
    <t>Задание №2</t>
  </si>
  <si>
    <t>Задание №3</t>
  </si>
  <si>
    <t>Задание №4</t>
  </si>
  <si>
    <t>Задание №5</t>
  </si>
  <si>
    <t>Стоимость</t>
  </si>
  <si>
    <t>УСЛОВИЯ ПРОВЕДЕНИЯ ТЕНДЕРА</t>
  </si>
  <si>
    <t xml:space="preserve">Данный тендер является условным, не имеет сроков. Этот тендер определяет те компании, которые могут заинтересовать ОАО «Модный Континент» ценами на стандартную продукцию. </t>
  </si>
  <si>
    <t>По результатам тендера ОАО «Модный Континент» заключит договор с потенциальными партнерами. При предложении лучших цен на определенные цены от потенциального партнера, заказ будет отдаваться ему.</t>
  </si>
  <si>
    <t>Важным условием тендера является 100% постоплата.</t>
  </si>
  <si>
    <t>Для ОАО «Модный Континент» является принципиальным условием, чтобы типография находилась в Москве, Московской области. Регионы не рассматриваются.</t>
  </si>
  <si>
    <t>ОБЯЗАННОСТИ УЧАСТНИКОВ ТЕНДЕРА</t>
  </si>
  <si>
    <t>Договор заключается по типовой форме ОАО «Модный Континент»  (по Договору 100% постоплата).</t>
  </si>
  <si>
    <t>Доставка на склад/офис Заказчика является бесплатной.</t>
  </si>
  <si>
    <t>Компания-победитель обязана предоставить пакет документов для заключения договора:</t>
  </si>
  <si>
    <t>- Устав;</t>
  </si>
  <si>
    <t>- Свидетельство о постановке на учет в налоговом органе;</t>
  </si>
  <si>
    <t>- Свидетельство о государственной регистрации;</t>
  </si>
  <si>
    <t>- Протокол/решение об избрании/назначении генерального директора;</t>
  </si>
  <si>
    <t xml:space="preserve">- Приказ о вступлении генерального директора в должность; </t>
  </si>
  <si>
    <t>- Доверенность, если подписывает представитель по Доверенности (предоставляется нотариально  удостоверенная копия или копия, удостоверенная подписью Генерального директора и печатью организации);</t>
  </si>
  <si>
    <t>- Бухгалтерский баланс на последнюю отчетную дату (или справка, заверенная генеральным директором и главным бухгалтером, подтверждающая, что сделка не является крупной, с указанием, сколько процентов составляет стоимость сделки от  балансовой стоимости активов компании);</t>
  </si>
  <si>
    <t>- Решение об одобрении крупной сделки (если сделка подлежит одобрению);</t>
  </si>
  <si>
    <t>- Справка из банка об открытии расчетного счета;</t>
  </si>
  <si>
    <t>- Выписка из ЕГРЮЛ (сроком выдачи не более 30 дней до даты заключения договора);</t>
  </si>
  <si>
    <t>- При применении УСНО, документ подтверждающий применение УСНО;</t>
  </si>
  <si>
    <t>- Справка ИФНС об исполнении налогоплательщиком обязанности по уплате налогов, сборов, страховых взносов, пени и налоговых санкций в текущем отчетном периоде (по форме 39-1) (кроме договоров, сумма которых составляет менее 50 000 руб. 00 коп.)</t>
  </si>
  <si>
    <t>- Договор аренды офиса</t>
  </si>
  <si>
    <t>- Визитная карточка ген.директора.</t>
  </si>
  <si>
    <t>ПРАВО ОРГАНИЗАТОРА</t>
  </si>
  <si>
    <t>ОАО «Модный Континент» оставляет за собой право выбрать победителем любого участника тендера, в том числе, и в случае если предложенная участником цена выше, чем у других участников тендера, а так же отклонить любое Тендерное предложение, либо все Тендерные предложения без объяснения участникам тендера причин такого решения.</t>
  </si>
  <si>
    <t>ПРАВО СОБСТВЕННОСТИ НА ДОКУМЕНТАЦИЮ И КОНФИДЕНЦИАЛЬНОСТЬ</t>
  </si>
  <si>
    <t>Участники тендера не имеют права разглашать конфиденциальную информацию, касающуюся тендера, какой-либо третьей стороне, без получения на это предварительного письменного согласия организатора тендера. Конфиденциальной признается и переписка по вопросам тендера.</t>
  </si>
  <si>
    <t>Со своей стороны ОАО «Модный Континент» обязуется соблюдать конфиденциальность информации, содержащейся в тендерных предложениях.</t>
  </si>
  <si>
    <t>ТЕХНИЧЕСКОЕ ЗАДАНИЕ</t>
  </si>
  <si>
    <t>Необходимо просчитать цены по каждому заданию.</t>
  </si>
  <si>
    <t>Афишетки Sale</t>
  </si>
  <si>
    <t>Формат А4</t>
  </si>
  <si>
    <t>Бумага мелованная глянцевая, 150г</t>
  </si>
  <si>
    <t>4+4, стороны одинаковые</t>
  </si>
  <si>
    <t>Тираж – 14400 шт.</t>
  </si>
  <si>
    <t>Всего 18 видов афишеток</t>
  </si>
  <si>
    <t>Каждого вида по 10 шт.</t>
  </si>
  <si>
    <t xml:space="preserve">В пачке 180 шт. </t>
  </si>
  <si>
    <t>80 пачек</t>
  </si>
  <si>
    <t>Макеты:</t>
  </si>
  <si>
    <t xml:space="preserve"> </t>
  </si>
  <si>
    <t>Афишетки Fashion Lunch</t>
  </si>
  <si>
    <t>Тираж – 1000 шт.</t>
  </si>
  <si>
    <t>Макет:</t>
  </si>
  <si>
    <t>Листовки Look Book</t>
  </si>
  <si>
    <t>Формат А3</t>
  </si>
  <si>
    <t>Бумага мелованная глянцевая, 115г.</t>
  </si>
  <si>
    <t>4 фальца. Так как на jpg.</t>
  </si>
  <si>
    <t>Тираж – 400 000 шт.</t>
  </si>
  <si>
    <t>Важно чтобы обратная сторона была «вверх ногами», как на макете!!</t>
  </si>
  <si>
    <t>Упаковка в пачку по 500 шт.</t>
  </si>
  <si>
    <t>Анкета для клубных карт</t>
  </si>
  <si>
    <t xml:space="preserve">Бумага мелованная матовая, 115 г </t>
  </si>
  <si>
    <t>2+0</t>
  </si>
  <si>
    <t>Упаковка по 400 шт. в пачку.</t>
  </si>
  <si>
    <t>Тираж – 1 000 000 шт.</t>
  </si>
  <si>
    <t>Конверт для клубных карт</t>
  </si>
  <si>
    <t>Формат подложки в развернутом виде - А6 </t>
  </si>
  <si>
    <t>Бумага мелованная глянцевая, 300г</t>
  </si>
  <si>
    <t>4+4,стороны разные</t>
  </si>
  <si>
    <t>Сплошной глянцевый лак 1+0, биг, прорези под карту.</t>
  </si>
  <si>
    <t>Упаковка по 400 шт.  в пачку.</t>
  </si>
</sst>
</file>

<file path=xl/styles.xml><?xml version="1.0" encoding="utf-8"?>
<styleSheet xmlns="http://schemas.openxmlformats.org/spreadsheetml/2006/main">
  <numFmts count="3">
    <numFmt numFmtId="8" formatCode="#,##0.00&quot;р.&quot;;[Red]\-#,##0.00&quot;р.&quot;"/>
    <numFmt numFmtId="43" formatCode="_-* #,##0.00_р_._-;\-* #,##0.00_р_._-;_-* &quot;-&quot;??_р_._-;_-@_-"/>
    <numFmt numFmtId="164" formatCode="#,##0\ ;\(#,##0\);\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FF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NumberFormat="1"/>
    <xf numFmtId="43" fontId="0" fillId="0" borderId="0" xfId="1" applyFont="1"/>
    <xf numFmtId="0" fontId="0" fillId="0" borderId="1" xfId="0" applyBorder="1"/>
    <xf numFmtId="1" fontId="0" fillId="0" borderId="1" xfId="1" applyNumberFormat="1" applyFont="1" applyBorder="1"/>
    <xf numFmtId="10" fontId="0" fillId="0" borderId="1" xfId="0" applyNumberFormat="1" applyBorder="1"/>
    <xf numFmtId="17" fontId="0" fillId="2" borderId="1" xfId="0" applyNumberFormat="1" applyFill="1" applyBorder="1"/>
    <xf numFmtId="17" fontId="0" fillId="3" borderId="1" xfId="0" applyNumberFormat="1" applyFill="1" applyBorder="1"/>
    <xf numFmtId="1" fontId="0" fillId="0" borderId="1" xfId="0" applyNumberFormat="1" applyBorder="1"/>
    <xf numFmtId="17" fontId="0" fillId="5" borderId="1" xfId="0" applyNumberFormat="1" applyFill="1" applyBorder="1"/>
    <xf numFmtId="0" fontId="0" fillId="5" borderId="1" xfId="0" applyFill="1" applyBorder="1"/>
    <xf numFmtId="10" fontId="0" fillId="5" borderId="1" xfId="0" applyNumberFormat="1" applyFill="1" applyBorder="1"/>
    <xf numFmtId="17" fontId="0" fillId="6" borderId="1" xfId="0" applyNumberFormat="1" applyFill="1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" fontId="0" fillId="5" borderId="1" xfId="1" applyNumberFormat="1" applyFont="1" applyFill="1" applyBorder="1"/>
    <xf numFmtId="1" fontId="0" fillId="5" borderId="1" xfId="1" applyNumberFormat="1" applyFont="1" applyFill="1" applyBorder="1"/>
    <xf numFmtId="43" fontId="0" fillId="5" borderId="1" xfId="1" applyFon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" fontId="0" fillId="0" borderId="0" xfId="0" applyNumberForma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vertical="top" wrapText="1"/>
    </xf>
    <xf numFmtId="0" fontId="0" fillId="0" borderId="1" xfId="0" applyNumberFormat="1" applyBorder="1"/>
    <xf numFmtId="9" fontId="0" fillId="0" borderId="0" xfId="0" applyNumberFormat="1"/>
    <xf numFmtId="0" fontId="3" fillId="0" borderId="0" xfId="0" applyFont="1"/>
    <xf numFmtId="0" fontId="3" fillId="0" borderId="0" xfId="0" applyFont="1" applyFill="1"/>
    <xf numFmtId="9" fontId="2" fillId="0" borderId="0" xfId="0" applyNumberFormat="1" applyFont="1"/>
    <xf numFmtId="0" fontId="0" fillId="0" borderId="2" xfId="0" applyBorder="1" applyAlignment="1">
      <alignment vertical="center" wrapText="1"/>
    </xf>
    <xf numFmtId="1" fontId="0" fillId="0" borderId="2" xfId="0" applyNumberFormat="1" applyBorder="1" applyAlignment="1">
      <alignment vertical="top" wrapText="1"/>
    </xf>
    <xf numFmtId="1" fontId="0" fillId="0" borderId="2" xfId="0" applyNumberFormat="1" applyBorder="1"/>
    <xf numFmtId="0" fontId="0" fillId="7" borderId="3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7" borderId="5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3" fontId="0" fillId="7" borderId="5" xfId="0" applyNumberFormat="1" applyFill="1" applyBorder="1"/>
    <xf numFmtId="3" fontId="0" fillId="7" borderId="6" xfId="0" applyNumberFormat="1" applyFill="1" applyBorder="1"/>
    <xf numFmtId="3" fontId="0" fillId="7" borderId="7" xfId="0" applyNumberFormat="1" applyFill="1" applyBorder="1"/>
    <xf numFmtId="3" fontId="0" fillId="7" borderId="8" xfId="0" applyNumberFormat="1" applyFill="1" applyBorder="1"/>
    <xf numFmtId="3" fontId="0" fillId="0" borderId="0" xfId="0" applyNumberFormat="1"/>
    <xf numFmtId="1" fontId="0" fillId="0" borderId="0" xfId="0" applyNumberFormat="1" applyAlignment="1">
      <alignment vertical="top" wrapText="1"/>
    </xf>
    <xf numFmtId="0" fontId="0" fillId="4" borderId="0" xfId="0" applyFill="1"/>
    <xf numFmtId="9" fontId="0" fillId="4" borderId="0" xfId="0" applyNumberFormat="1" applyFill="1"/>
    <xf numFmtId="164" fontId="0" fillId="0" borderId="0" xfId="0" applyNumberFormat="1"/>
    <xf numFmtId="17" fontId="4" fillId="0" borderId="1" xfId="0" applyNumberFormat="1" applyFont="1" applyBorder="1"/>
    <xf numFmtId="164" fontId="4" fillId="0" borderId="1" xfId="0" applyNumberFormat="1" applyFont="1" applyBorder="1"/>
    <xf numFmtId="8" fontId="0" fillId="0" borderId="1" xfId="0" applyNumberForma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3" xfId="0" applyBorder="1"/>
    <xf numFmtId="8" fontId="0" fillId="0" borderId="1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8" fontId="0" fillId="0" borderId="14" xfId="0" applyNumberFormat="1" applyBorder="1"/>
    <xf numFmtId="0" fontId="0" fillId="0" borderId="8" xfId="0" applyBorder="1"/>
    <xf numFmtId="0" fontId="5" fillId="0" borderId="0" xfId="0" applyFont="1" applyAlignment="1"/>
    <xf numFmtId="0" fontId="6" fillId="0" borderId="0" xfId="0" applyFont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9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</xdr:col>
      <xdr:colOff>552450</xdr:colOff>
      <xdr:row>19</xdr:row>
      <xdr:rowOff>180975</xdr:rowOff>
    </xdr:to>
    <xdr:pic>
      <xdr:nvPicPr>
        <xdr:cNvPr id="1034" name="Picture 10" descr="A4_SALE_pech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048000"/>
          <a:ext cx="552450" cy="7810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600075</xdr:colOff>
      <xdr:row>16</xdr:row>
      <xdr:rowOff>0</xdr:rowOff>
    </xdr:from>
    <xdr:to>
      <xdr:col>1</xdr:col>
      <xdr:colOff>1152525</xdr:colOff>
      <xdr:row>19</xdr:row>
      <xdr:rowOff>180975</xdr:rowOff>
    </xdr:to>
    <xdr:pic>
      <xdr:nvPicPr>
        <xdr:cNvPr id="1033" name="Picture 9" descr="A4_Sale_70%_pech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9675" y="3048000"/>
          <a:ext cx="552450" cy="7810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1171575</xdr:colOff>
      <xdr:row>16</xdr:row>
      <xdr:rowOff>0</xdr:rowOff>
    </xdr:from>
    <xdr:to>
      <xdr:col>1</xdr:col>
      <xdr:colOff>1733550</xdr:colOff>
      <xdr:row>19</xdr:row>
      <xdr:rowOff>180975</xdr:rowOff>
    </xdr:to>
    <xdr:pic>
      <xdr:nvPicPr>
        <xdr:cNvPr id="1032" name="Picture 8" descr="A4_Sale_50%_pecha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81175" y="3048000"/>
          <a:ext cx="561975" cy="7810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1762125</xdr:colOff>
      <xdr:row>16</xdr:row>
      <xdr:rowOff>9525</xdr:rowOff>
    </xdr:from>
    <xdr:to>
      <xdr:col>2</xdr:col>
      <xdr:colOff>76200</xdr:colOff>
      <xdr:row>19</xdr:row>
      <xdr:rowOff>190500</xdr:rowOff>
    </xdr:to>
    <xdr:pic>
      <xdr:nvPicPr>
        <xdr:cNvPr id="1031" name="Picture 7" descr="A4_Sale_30%_pecha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71725" y="3057525"/>
          <a:ext cx="561975" cy="7810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523876</xdr:colOff>
      <xdr:row>19</xdr:row>
      <xdr:rowOff>180975</xdr:rowOff>
    </xdr:from>
    <xdr:to>
      <xdr:col>1</xdr:col>
      <xdr:colOff>2238376</xdr:colOff>
      <xdr:row>22</xdr:row>
      <xdr:rowOff>0</xdr:rowOff>
    </xdr:to>
    <xdr:pic>
      <xdr:nvPicPr>
        <xdr:cNvPr id="1030" name="Picture 6" descr="A4_ot_49_99_199_299_399_499_599_699_799_899_999_1499_2499_349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3876" y="3829050"/>
          <a:ext cx="2324100" cy="29813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9526</xdr:colOff>
      <xdr:row>30</xdr:row>
      <xdr:rowOff>1</xdr:rowOff>
    </xdr:from>
    <xdr:to>
      <xdr:col>1</xdr:col>
      <xdr:colOff>733426</xdr:colOff>
      <xdr:row>35</xdr:row>
      <xdr:rowOff>57151</xdr:rowOff>
    </xdr:to>
    <xdr:pic>
      <xdr:nvPicPr>
        <xdr:cNvPr id="1029" name="Picture 5" descr="A4_pechat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9126" y="8334376"/>
          <a:ext cx="723900" cy="10096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57151</xdr:colOff>
      <xdr:row>45</xdr:row>
      <xdr:rowOff>47626</xdr:rowOff>
    </xdr:from>
    <xdr:to>
      <xdr:col>1</xdr:col>
      <xdr:colOff>1019175</xdr:colOff>
      <xdr:row>52</xdr:row>
      <xdr:rowOff>95251</xdr:rowOff>
    </xdr:to>
    <xdr:pic>
      <xdr:nvPicPr>
        <xdr:cNvPr id="1028" name="Picture 4" descr="A3_1_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1" y="11239501"/>
          <a:ext cx="962024" cy="13906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1104900</xdr:colOff>
      <xdr:row>45</xdr:row>
      <xdr:rowOff>47626</xdr:rowOff>
    </xdr:from>
    <xdr:to>
      <xdr:col>1</xdr:col>
      <xdr:colOff>2113866</xdr:colOff>
      <xdr:row>52</xdr:row>
      <xdr:rowOff>76201</xdr:rowOff>
    </xdr:to>
    <xdr:pic>
      <xdr:nvPicPr>
        <xdr:cNvPr id="1027" name="Picture 3" descr="A3_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14500" y="11239501"/>
          <a:ext cx="1008966" cy="1371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9526</xdr:colOff>
      <xdr:row>62</xdr:row>
      <xdr:rowOff>0</xdr:rowOff>
    </xdr:from>
    <xdr:to>
      <xdr:col>1</xdr:col>
      <xdr:colOff>904876</xdr:colOff>
      <xdr:row>69</xdr:row>
      <xdr:rowOff>47625</xdr:rowOff>
    </xdr:to>
    <xdr:pic>
      <xdr:nvPicPr>
        <xdr:cNvPr id="1026" name="Picture 2" descr="incity_anketa_nev_kriv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19126" y="14439900"/>
          <a:ext cx="895350" cy="1381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504826</xdr:colOff>
      <xdr:row>79</xdr:row>
      <xdr:rowOff>28575</xdr:rowOff>
    </xdr:from>
    <xdr:to>
      <xdr:col>1</xdr:col>
      <xdr:colOff>1871020</xdr:colOff>
      <xdr:row>85</xdr:row>
      <xdr:rowOff>76200</xdr:rowOff>
    </xdr:to>
    <xdr:pic>
      <xdr:nvPicPr>
        <xdr:cNvPr id="1025" name="Picture 1" descr="A6_new_pechat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04826" y="17706975"/>
          <a:ext cx="1975794" cy="1190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opLeftCell="A13" zoomScale="85" zoomScaleNormal="85" workbookViewId="0">
      <selection activeCell="E34" sqref="E34:G49"/>
    </sheetView>
  </sheetViews>
  <sheetFormatPr defaultRowHeight="15"/>
  <cols>
    <col min="1" max="1" width="29.5703125" bestFit="1" customWidth="1"/>
    <col min="2" max="2" width="12.28515625" customWidth="1"/>
    <col min="3" max="3" width="12.85546875" customWidth="1"/>
    <col min="4" max="4" width="8.7109375" customWidth="1"/>
    <col min="5" max="5" width="12.140625" customWidth="1"/>
    <col min="6" max="6" width="42.85546875" customWidth="1"/>
    <col min="7" max="7" width="9.5703125" customWidth="1"/>
    <col min="8" max="13" width="9.140625" customWidth="1"/>
    <col min="14" max="14" width="14.42578125" customWidth="1"/>
    <col min="15" max="15" width="10.140625" customWidth="1"/>
    <col min="16" max="16" width="12.7109375" style="2" customWidth="1"/>
    <col min="20" max="20" width="11.140625" customWidth="1"/>
  </cols>
  <sheetData>
    <row r="1" spans="1:21">
      <c r="A1" s="3" t="s">
        <v>0</v>
      </c>
      <c r="B1" s="6">
        <v>40087</v>
      </c>
      <c r="C1" s="6">
        <v>40118</v>
      </c>
      <c r="D1" s="6">
        <v>40148</v>
      </c>
      <c r="E1" s="6">
        <v>40179</v>
      </c>
      <c r="F1" s="6">
        <v>40210</v>
      </c>
      <c r="G1" s="6">
        <v>40238</v>
      </c>
      <c r="H1" s="6">
        <v>40269</v>
      </c>
      <c r="I1" s="6">
        <v>40299</v>
      </c>
      <c r="J1" s="6">
        <v>40330</v>
      </c>
      <c r="K1" s="6">
        <v>40360</v>
      </c>
      <c r="L1" s="6">
        <v>40391</v>
      </c>
      <c r="M1" s="6">
        <v>40422</v>
      </c>
      <c r="N1" s="12" t="s">
        <v>6</v>
      </c>
      <c r="O1" s="9">
        <v>40452</v>
      </c>
      <c r="P1" s="17">
        <v>40483</v>
      </c>
      <c r="Q1" s="7">
        <v>40513</v>
      </c>
      <c r="R1" s="7">
        <v>40544</v>
      </c>
      <c r="S1" s="7">
        <v>40575</v>
      </c>
      <c r="T1" s="15" t="s">
        <v>5</v>
      </c>
      <c r="U1" t="s">
        <v>23</v>
      </c>
    </row>
    <row r="2" spans="1:21">
      <c r="A2" s="3" t="s">
        <v>2</v>
      </c>
      <c r="B2" s="3">
        <v>291937</v>
      </c>
      <c r="C2" s="3">
        <v>287764</v>
      </c>
      <c r="D2" s="3">
        <v>407075</v>
      </c>
      <c r="E2" s="3">
        <v>394296</v>
      </c>
      <c r="F2" s="3">
        <v>358776</v>
      </c>
      <c r="G2" s="3">
        <v>492825</v>
      </c>
      <c r="H2" s="3">
        <v>499017</v>
      </c>
      <c r="I2" s="3">
        <v>623140</v>
      </c>
      <c r="J2" s="3">
        <v>532512</v>
      </c>
      <c r="K2" s="3">
        <v>553109</v>
      </c>
      <c r="L2" s="3">
        <v>686369</v>
      </c>
      <c r="M2" s="3">
        <v>530087</v>
      </c>
      <c r="N2" s="13">
        <f>SUM(B2:M2)</f>
        <v>5656907</v>
      </c>
      <c r="O2" s="10">
        <v>679517</v>
      </c>
      <c r="P2" s="18">
        <f>O2*C4+O2</f>
        <v>669803.86175099423</v>
      </c>
      <c r="Q2" s="4">
        <f>P2*D4+P2</f>
        <v>947513.95943302824</v>
      </c>
      <c r="R2" s="4">
        <f t="shared" ref="Q2:S3" si="0">Q2*E4+Q2</f>
        <v>917769.3647328018</v>
      </c>
      <c r="S2" s="4">
        <f t="shared" si="0"/>
        <v>835092.47266362258</v>
      </c>
      <c r="T2" s="16">
        <f>SUM(Q2:S2)</f>
        <v>2700375.7968294527</v>
      </c>
    </row>
    <row r="3" spans="1:21">
      <c r="A3" s="3" t="s">
        <v>1</v>
      </c>
      <c r="B3" s="3">
        <v>390907</v>
      </c>
      <c r="C3" s="3">
        <v>391252</v>
      </c>
      <c r="D3" s="3">
        <v>568486</v>
      </c>
      <c r="E3" s="3">
        <v>587132</v>
      </c>
      <c r="F3" s="3">
        <v>521478</v>
      </c>
      <c r="G3" s="3">
        <v>720814</v>
      </c>
      <c r="H3" s="3">
        <v>775610</v>
      </c>
      <c r="I3" s="3">
        <v>998381</v>
      </c>
      <c r="J3" s="3">
        <v>855089</v>
      </c>
      <c r="K3" s="3">
        <v>898809</v>
      </c>
      <c r="L3" s="3">
        <v>1118840</v>
      </c>
      <c r="M3" s="3">
        <v>854081</v>
      </c>
      <c r="N3" s="13">
        <f>SUM(B3:M3)</f>
        <v>8680879</v>
      </c>
      <c r="O3" s="10">
        <v>1114781</v>
      </c>
      <c r="P3" s="18">
        <f>O3*C5+O3</f>
        <v>1115764.864307879</v>
      </c>
      <c r="Q3" s="3">
        <f t="shared" si="0"/>
        <v>1621197.3476197664</v>
      </c>
      <c r="R3" s="3">
        <f t="shared" si="0"/>
        <v>1674371.6487348655</v>
      </c>
      <c r="S3" s="3">
        <f t="shared" si="0"/>
        <v>1487140.8450552179</v>
      </c>
      <c r="T3" s="16">
        <f>SUM(Q3:S3)</f>
        <v>4782709.8414098499</v>
      </c>
    </row>
    <row r="4" spans="1:21">
      <c r="A4" s="3" t="s">
        <v>3</v>
      </c>
      <c r="B4" s="3"/>
      <c r="C4" s="5">
        <f t="shared" ref="C4:I4" si="1">C2/B2-100%</f>
        <v>-1.4294179908678872E-2</v>
      </c>
      <c r="D4" s="5">
        <f t="shared" si="1"/>
        <v>0.41461405874258062</v>
      </c>
      <c r="E4" s="5">
        <f t="shared" si="1"/>
        <v>-3.1392249585457277E-2</v>
      </c>
      <c r="F4" s="5">
        <f t="shared" si="1"/>
        <v>-9.0084606488526342E-2</v>
      </c>
      <c r="G4" s="5">
        <f t="shared" si="1"/>
        <v>0.37362867081410123</v>
      </c>
      <c r="H4" s="5">
        <f t="shared" si="1"/>
        <v>1.2564297671587177E-2</v>
      </c>
      <c r="I4" s="5">
        <f t="shared" si="1"/>
        <v>0.24873501303562806</v>
      </c>
      <c r="J4" s="5">
        <f t="shared" ref="H4:M5" si="2">J2/I2-100%</f>
        <v>-0.14543762236415569</v>
      </c>
      <c r="K4" s="5">
        <f t="shared" si="2"/>
        <v>3.8678940568475539E-2</v>
      </c>
      <c r="L4" s="5">
        <f t="shared" si="2"/>
        <v>0.24092900314404564</v>
      </c>
      <c r="M4" s="5">
        <f t="shared" si="2"/>
        <v>-0.22769384980965046</v>
      </c>
      <c r="N4" s="14"/>
      <c r="O4" s="11">
        <f>O2/M2-100%</f>
        <v>0.28189712254780819</v>
      </c>
      <c r="P4" s="19"/>
      <c r="Q4" s="3">
        <f>Q3/Q2</f>
        <v>1.7110010163753742</v>
      </c>
      <c r="R4" s="3">
        <f t="shared" ref="R4:T4" si="3">R3/R2</f>
        <v>1.8243926122140064</v>
      </c>
      <c r="S4" s="3">
        <f t="shared" si="3"/>
        <v>1.7808097830313483</v>
      </c>
      <c r="T4" s="3">
        <f t="shared" si="3"/>
        <v>1.7711275027073243</v>
      </c>
    </row>
    <row r="5" spans="1:21">
      <c r="A5" s="3" t="s">
        <v>4</v>
      </c>
      <c r="B5" s="3"/>
      <c r="C5" s="5">
        <f>C3/B3-100%</f>
        <v>8.8256286022003749E-4</v>
      </c>
      <c r="D5" s="5">
        <f t="shared" ref="D5:G5" si="4">D3/C3-100%</f>
        <v>0.45299193358755985</v>
      </c>
      <c r="E5" s="5">
        <f t="shared" si="4"/>
        <v>3.2799400512941501E-2</v>
      </c>
      <c r="F5" s="5">
        <f t="shared" si="4"/>
        <v>-0.11182153246629378</v>
      </c>
      <c r="G5" s="5">
        <f t="shared" si="4"/>
        <v>0.38225198378455083</v>
      </c>
      <c r="H5" s="5">
        <f t="shared" si="2"/>
        <v>7.6019611161825429E-2</v>
      </c>
      <c r="I5" s="5">
        <f t="shared" si="2"/>
        <v>0.28722038137723849</v>
      </c>
      <c r="J5" s="5">
        <f t="shared" si="2"/>
        <v>-0.14352436594847062</v>
      </c>
      <c r="K5" s="5">
        <f t="shared" si="2"/>
        <v>5.1129180705166366E-2</v>
      </c>
      <c r="L5" s="5">
        <f t="shared" si="2"/>
        <v>0.24480284465331348</v>
      </c>
      <c r="M5" s="5">
        <f t="shared" si="2"/>
        <v>-0.23663705266168533</v>
      </c>
      <c r="N5" s="14"/>
      <c r="O5" s="11">
        <f>O3/M3-100%</f>
        <v>0.30524036947315292</v>
      </c>
      <c r="P5" s="19"/>
      <c r="Q5" s="3"/>
      <c r="R5" s="3"/>
      <c r="S5" s="3"/>
      <c r="T5" s="13"/>
    </row>
    <row r="6" spans="1:21" ht="15.75" thickBot="1"/>
    <row r="7" spans="1:21" ht="27" customHeight="1">
      <c r="A7" s="23"/>
      <c r="B7" s="24" t="s">
        <v>14</v>
      </c>
      <c r="C7" s="24" t="s">
        <v>12</v>
      </c>
      <c r="D7" s="31" t="s">
        <v>11</v>
      </c>
      <c r="E7" s="34" t="s">
        <v>12</v>
      </c>
      <c r="F7" s="35" t="s">
        <v>11</v>
      </c>
      <c r="G7" s="21"/>
      <c r="H7" s="21"/>
      <c r="I7" s="20"/>
      <c r="J7" s="20"/>
      <c r="Q7" s="7">
        <v>40513</v>
      </c>
      <c r="R7" s="7">
        <v>40544</v>
      </c>
      <c r="S7" s="7">
        <v>40575</v>
      </c>
      <c r="T7" s="15" t="s">
        <v>5</v>
      </c>
      <c r="U7" t="s">
        <v>22</v>
      </c>
    </row>
    <row r="8" spans="1:21">
      <c r="A8" s="23" t="s">
        <v>13</v>
      </c>
      <c r="B8" s="23"/>
      <c r="C8" s="25">
        <f>SUM(Q2+S2)</f>
        <v>1782606.4320966508</v>
      </c>
      <c r="D8" s="32">
        <f>R2</f>
        <v>917769.3647328018</v>
      </c>
      <c r="E8" s="36"/>
      <c r="F8" s="37"/>
      <c r="G8" s="43"/>
      <c r="H8" s="21"/>
      <c r="I8" s="20"/>
      <c r="J8" s="20"/>
      <c r="Q8" s="3">
        <v>837139</v>
      </c>
      <c r="R8" s="3">
        <v>803790</v>
      </c>
      <c r="S8" s="3">
        <v>719659</v>
      </c>
      <c r="T8" s="3">
        <f>SUM(Q8:S8)</f>
        <v>2360588</v>
      </c>
    </row>
    <row r="9" spans="1:21">
      <c r="A9" s="23" t="s">
        <v>20</v>
      </c>
      <c r="B9" s="23"/>
      <c r="C9" s="25">
        <f>C8*(1+B21)</f>
        <v>2887822.4199965745</v>
      </c>
      <c r="D9" s="32">
        <f>D8*(1+B21)</f>
        <v>1486786.370867139</v>
      </c>
      <c r="E9" s="36"/>
      <c r="F9" s="37"/>
      <c r="G9" s="21"/>
      <c r="H9" s="21"/>
      <c r="I9" s="20"/>
      <c r="J9" s="20"/>
      <c r="Q9" s="3">
        <v>1525258</v>
      </c>
      <c r="R9" s="3">
        <v>1519656</v>
      </c>
      <c r="S9" s="3">
        <v>1279741</v>
      </c>
      <c r="T9" s="3">
        <f>SUM(Q9:S9)</f>
        <v>4324655</v>
      </c>
    </row>
    <row r="10" spans="1:21">
      <c r="A10" s="3" t="s">
        <v>7</v>
      </c>
      <c r="B10" s="26">
        <v>0.15</v>
      </c>
      <c r="C10" s="8">
        <f>C$9*$B10</f>
        <v>433173.36299948615</v>
      </c>
      <c r="D10" s="33">
        <f>D$9*$B10</f>
        <v>223017.95563007085</v>
      </c>
      <c r="E10" s="38">
        <f>MROUND(C10,10000)</f>
        <v>430000</v>
      </c>
      <c r="F10" s="39">
        <f>MROUND(D10,10000)</f>
        <v>220000</v>
      </c>
      <c r="Q10" s="3">
        <f>Q9/Q8</f>
        <v>1.8219889409046766</v>
      </c>
      <c r="R10" s="3">
        <f t="shared" ref="R10:T10" si="5">R9/R8</f>
        <v>1.8906132198708618</v>
      </c>
      <c r="S10" s="3">
        <f t="shared" si="5"/>
        <v>1.7782602593728418</v>
      </c>
      <c r="T10" s="3">
        <f t="shared" si="5"/>
        <v>1.8320244786468456</v>
      </c>
    </row>
    <row r="11" spans="1:21">
      <c r="A11" s="3" t="s">
        <v>8</v>
      </c>
      <c r="B11" s="26">
        <v>0.2</v>
      </c>
      <c r="C11" s="8">
        <f>C$9*B11</f>
        <v>577564.48399931495</v>
      </c>
      <c r="D11" s="33">
        <f>D$9*$B11</f>
        <v>297357.27417342778</v>
      </c>
      <c r="E11" s="38">
        <f t="shared" ref="E11:E13" si="6">MROUND(C11,10000)</f>
        <v>580000</v>
      </c>
      <c r="F11" s="39">
        <f t="shared" ref="F11:F13" si="7">MROUND(D11,10000)</f>
        <v>300000</v>
      </c>
    </row>
    <row r="12" spans="1:21">
      <c r="A12" s="3" t="s">
        <v>9</v>
      </c>
      <c r="B12" s="26">
        <v>0.5</v>
      </c>
      <c r="C12" s="8">
        <f>C$9*B12</f>
        <v>1443911.2099982873</v>
      </c>
      <c r="D12" s="33">
        <f t="shared" ref="D12:D13" si="8">D$9*$B12</f>
        <v>743393.18543356948</v>
      </c>
      <c r="E12" s="38">
        <f t="shared" si="6"/>
        <v>1440000</v>
      </c>
      <c r="F12" s="39">
        <f t="shared" si="7"/>
        <v>740000</v>
      </c>
    </row>
    <row r="13" spans="1:21" ht="15.75" thickBot="1">
      <c r="A13" s="3" t="s">
        <v>10</v>
      </c>
      <c r="B13" s="26">
        <v>0.15</v>
      </c>
      <c r="C13" s="8">
        <f>C$9*B13</f>
        <v>433173.36299948615</v>
      </c>
      <c r="D13" s="33">
        <f t="shared" si="8"/>
        <v>223017.95563007085</v>
      </c>
      <c r="E13" s="40">
        <f t="shared" si="6"/>
        <v>430000</v>
      </c>
      <c r="F13" s="41">
        <f t="shared" si="7"/>
        <v>220000</v>
      </c>
    </row>
    <row r="14" spans="1:21">
      <c r="B14" s="1"/>
      <c r="C14" s="22"/>
      <c r="E14" s="42">
        <f>SUM(E10:E13)</f>
        <v>2880000</v>
      </c>
      <c r="F14" s="42">
        <f>SUM(F10:F13)</f>
        <v>1480000</v>
      </c>
      <c r="G14" s="42">
        <f>SUM(E14:F14)</f>
        <v>4360000</v>
      </c>
    </row>
    <row r="15" spans="1:21">
      <c r="A15" t="s">
        <v>21</v>
      </c>
      <c r="B15" s="1"/>
      <c r="C15" s="22"/>
    </row>
    <row r="16" spans="1:21">
      <c r="A16" s="44" t="s">
        <v>15</v>
      </c>
      <c r="B16" s="45">
        <v>0.17</v>
      </c>
      <c r="C16" s="22"/>
    </row>
    <row r="17" spans="1:8">
      <c r="A17" t="s">
        <v>16</v>
      </c>
      <c r="B17" s="27">
        <v>0.1</v>
      </c>
    </row>
    <row r="18" spans="1:8">
      <c r="A18" t="s">
        <v>17</v>
      </c>
      <c r="B18" s="27">
        <v>0.05</v>
      </c>
    </row>
    <row r="19" spans="1:8">
      <c r="A19" t="s">
        <v>18</v>
      </c>
      <c r="B19" s="27">
        <v>0.2</v>
      </c>
    </row>
    <row r="20" spans="1:8">
      <c r="A20" t="s">
        <v>19</v>
      </c>
      <c r="B20" s="45">
        <v>0.1</v>
      </c>
    </row>
    <row r="21" spans="1:8">
      <c r="B21" s="30">
        <f>SUM(B16:B20)</f>
        <v>0.62</v>
      </c>
    </row>
    <row r="31" spans="1:8">
      <c r="H31" s="29"/>
    </row>
    <row r="32" spans="1:8">
      <c r="H32" s="28"/>
    </row>
    <row r="33" spans="5:10">
      <c r="H33" s="28"/>
    </row>
    <row r="34" spans="5:10">
      <c r="E34" s="62" t="s">
        <v>27</v>
      </c>
      <c r="F34" s="62"/>
      <c r="G34">
        <v>600000</v>
      </c>
      <c r="H34" s="28"/>
    </row>
    <row r="35" spans="5:10">
      <c r="E35" s="62" t="s">
        <v>28</v>
      </c>
      <c r="F35" s="62"/>
      <c r="G35">
        <v>700000</v>
      </c>
      <c r="H35" s="28"/>
    </row>
    <row r="36" spans="5:10">
      <c r="E36" s="62" t="s">
        <v>29</v>
      </c>
      <c r="F36" s="62"/>
      <c r="G36">
        <v>800000</v>
      </c>
    </row>
    <row r="37" spans="5:10">
      <c r="E37" s="62" t="s">
        <v>30</v>
      </c>
      <c r="F37" s="62"/>
      <c r="G37">
        <v>200000</v>
      </c>
    </row>
    <row r="38" spans="5:10">
      <c r="E38" s="62" t="s">
        <v>34</v>
      </c>
      <c r="F38" s="62"/>
      <c r="G38">
        <v>600000</v>
      </c>
      <c r="I38" s="62"/>
      <c r="J38" s="62"/>
    </row>
    <row r="39" spans="5:10">
      <c r="E39" s="62" t="s">
        <v>35</v>
      </c>
      <c r="F39" s="62"/>
      <c r="G39">
        <v>900000</v>
      </c>
      <c r="I39" s="62"/>
      <c r="J39" s="62"/>
    </row>
    <row r="40" spans="5:10">
      <c r="E40" s="62" t="s">
        <v>36</v>
      </c>
      <c r="F40" s="62"/>
      <c r="G40">
        <v>500000</v>
      </c>
      <c r="I40" s="62"/>
      <c r="J40" s="62"/>
    </row>
    <row r="41" spans="5:10">
      <c r="E41" s="62" t="s">
        <v>37</v>
      </c>
      <c r="F41" s="62"/>
      <c r="G41">
        <v>300000</v>
      </c>
      <c r="I41" s="62"/>
      <c r="J41" s="62"/>
    </row>
    <row r="42" spans="5:10">
      <c r="E42" s="63" t="s">
        <v>42</v>
      </c>
      <c r="F42" s="63"/>
      <c r="G42">
        <v>400000</v>
      </c>
    </row>
    <row r="43" spans="5:10">
      <c r="E43" s="63" t="s">
        <v>31</v>
      </c>
      <c r="F43" s="63"/>
      <c r="G43">
        <v>500000</v>
      </c>
    </row>
    <row r="44" spans="5:10">
      <c r="E44" s="63" t="s">
        <v>32</v>
      </c>
      <c r="F44" s="63"/>
      <c r="G44">
        <v>500000</v>
      </c>
    </row>
    <row r="45" spans="5:10">
      <c r="E45" s="63" t="s">
        <v>33</v>
      </c>
      <c r="F45" s="63"/>
      <c r="G45">
        <v>100000</v>
      </c>
    </row>
    <row r="46" spans="5:10">
      <c r="E46" s="63" t="s">
        <v>38</v>
      </c>
      <c r="F46" s="63"/>
      <c r="G46">
        <v>400000</v>
      </c>
    </row>
    <row r="47" spans="5:10">
      <c r="E47" s="63" t="s">
        <v>39</v>
      </c>
      <c r="F47" s="63"/>
      <c r="G47">
        <v>600000</v>
      </c>
    </row>
    <row r="48" spans="5:10">
      <c r="E48" s="63" t="s">
        <v>40</v>
      </c>
      <c r="F48" s="63"/>
      <c r="G48">
        <v>600000</v>
      </c>
    </row>
    <row r="49" spans="5:7">
      <c r="E49" s="63" t="s">
        <v>41</v>
      </c>
      <c r="F49" s="63"/>
      <c r="G49">
        <v>400000</v>
      </c>
    </row>
    <row r="50" spans="5:7">
      <c r="G50">
        <f>SUM(G34:G49)</f>
        <v>8100000</v>
      </c>
    </row>
  </sheetData>
  <mergeCells count="20">
    <mergeCell ref="E46:F46"/>
    <mergeCell ref="E47:F47"/>
    <mergeCell ref="E48:F48"/>
    <mergeCell ref="E49:F49"/>
    <mergeCell ref="I38:J38"/>
    <mergeCell ref="I39:J39"/>
    <mergeCell ref="I40:J40"/>
    <mergeCell ref="I41:J41"/>
    <mergeCell ref="E40:F40"/>
    <mergeCell ref="E41:F41"/>
    <mergeCell ref="E42:F42"/>
    <mergeCell ref="E43:F43"/>
    <mergeCell ref="E44:F44"/>
    <mergeCell ref="E45:F45"/>
    <mergeCell ref="E39:F39"/>
    <mergeCell ref="E34:F34"/>
    <mergeCell ref="E35:F35"/>
    <mergeCell ref="E36:F36"/>
    <mergeCell ref="E37:F37"/>
    <mergeCell ref="E38:F3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D23" activeCellId="1" sqref="A1:D13 D23"/>
    </sheetView>
  </sheetViews>
  <sheetFormatPr defaultRowHeight="15"/>
  <cols>
    <col min="2" max="2" width="14.7109375" customWidth="1"/>
    <col min="4" max="4" width="18.5703125" customWidth="1"/>
  </cols>
  <sheetData>
    <row r="1" spans="1:4">
      <c r="A1" t="s">
        <v>24</v>
      </c>
      <c r="B1" t="s">
        <v>25</v>
      </c>
      <c r="C1" t="s">
        <v>26</v>
      </c>
      <c r="D1" t="s">
        <v>25</v>
      </c>
    </row>
    <row r="2" spans="1:4">
      <c r="A2" s="47">
        <v>40909</v>
      </c>
      <c r="B2" s="48">
        <v>5</v>
      </c>
      <c r="C2" s="64">
        <v>1</v>
      </c>
      <c r="D2" s="65">
        <f>SUM(B2:B4)</f>
        <v>30</v>
      </c>
    </row>
    <row r="3" spans="1:4">
      <c r="A3" s="47">
        <v>40940</v>
      </c>
      <c r="B3" s="48">
        <v>20</v>
      </c>
      <c r="C3" s="64"/>
      <c r="D3" s="64"/>
    </row>
    <row r="4" spans="1:4">
      <c r="A4" s="47">
        <v>40969</v>
      </c>
      <c r="B4" s="48">
        <v>5</v>
      </c>
      <c r="C4" s="64"/>
      <c r="D4" s="64"/>
    </row>
    <row r="5" spans="1:4">
      <c r="A5" s="47">
        <v>41000</v>
      </c>
      <c r="B5" s="48">
        <v>7</v>
      </c>
      <c r="C5" s="64">
        <v>2</v>
      </c>
      <c r="D5" s="65">
        <f>SUM(B5:B7)</f>
        <v>31</v>
      </c>
    </row>
    <row r="6" spans="1:4">
      <c r="A6" s="47">
        <v>41030</v>
      </c>
      <c r="B6" s="48">
        <v>20</v>
      </c>
      <c r="C6" s="64"/>
      <c r="D6" s="64"/>
    </row>
    <row r="7" spans="1:4">
      <c r="A7" s="47">
        <v>41061</v>
      </c>
      <c r="B7" s="48">
        <v>4</v>
      </c>
      <c r="C7" s="64"/>
      <c r="D7" s="64"/>
    </row>
    <row r="8" spans="1:4">
      <c r="A8" s="47">
        <v>41091</v>
      </c>
      <c r="B8" s="48">
        <v>3</v>
      </c>
      <c r="C8" s="64">
        <v>3</v>
      </c>
      <c r="D8" s="65">
        <f>SUM(B8:B10)</f>
        <v>31</v>
      </c>
    </row>
    <row r="9" spans="1:4">
      <c r="A9" s="47">
        <v>41122</v>
      </c>
      <c r="B9" s="48">
        <v>25</v>
      </c>
      <c r="C9" s="64"/>
      <c r="D9" s="64"/>
    </row>
    <row r="10" spans="1:4">
      <c r="A10" s="47">
        <v>41153</v>
      </c>
      <c r="B10" s="48">
        <v>3</v>
      </c>
      <c r="C10" s="64"/>
      <c r="D10" s="64"/>
    </row>
    <row r="11" spans="1:4">
      <c r="A11" s="47">
        <v>41183</v>
      </c>
      <c r="B11" s="48">
        <v>5</v>
      </c>
      <c r="C11" s="64">
        <v>4</v>
      </c>
      <c r="D11" s="65">
        <f>SUM(B11:B13)</f>
        <v>26</v>
      </c>
    </row>
    <row r="12" spans="1:4">
      <c r="A12" s="47">
        <v>41214</v>
      </c>
      <c r="B12" s="48">
        <v>19</v>
      </c>
      <c r="C12" s="64"/>
      <c r="D12" s="64"/>
    </row>
    <row r="13" spans="1:4">
      <c r="A13" s="47">
        <v>41244</v>
      </c>
      <c r="B13" s="48">
        <v>2</v>
      </c>
      <c r="C13" s="64"/>
      <c r="D13" s="64"/>
    </row>
    <row r="14" spans="1:4">
      <c r="B14" s="46"/>
      <c r="D14" s="46"/>
    </row>
  </sheetData>
  <autoFilter ref="A1:B13"/>
  <mergeCells count="8">
    <mergeCell ref="C2:C4"/>
    <mergeCell ref="C5:C7"/>
    <mergeCell ref="C8:C10"/>
    <mergeCell ref="C11:C13"/>
    <mergeCell ref="D2:D4"/>
    <mergeCell ref="D5:D7"/>
    <mergeCell ref="D8:D10"/>
    <mergeCell ref="D11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8"/>
  <sheetViews>
    <sheetView tabSelected="1" workbookViewId="0"/>
  </sheetViews>
  <sheetFormatPr defaultRowHeight="15"/>
  <cols>
    <col min="1" max="1" width="4.85546875" customWidth="1"/>
    <col min="2" max="2" width="15.140625" customWidth="1"/>
    <col min="3" max="3" width="14" customWidth="1"/>
    <col min="4" max="4" width="14.85546875" bestFit="1" customWidth="1"/>
  </cols>
  <sheetData>
    <row r="1" spans="2:4" ht="15.75" thickBot="1"/>
    <row r="2" spans="2:4" ht="15.75" thickBot="1">
      <c r="B2" s="50" t="s">
        <v>43</v>
      </c>
      <c r="C2" s="51" t="s">
        <v>44</v>
      </c>
      <c r="D2" s="52" t="s">
        <v>50</v>
      </c>
    </row>
    <row r="3" spans="2:4">
      <c r="B3" s="54" t="s">
        <v>45</v>
      </c>
      <c r="C3" s="55"/>
      <c r="D3" s="56"/>
    </row>
    <row r="4" spans="2:4">
      <c r="B4" s="57" t="s">
        <v>46</v>
      </c>
      <c r="C4" s="49"/>
      <c r="D4" s="58"/>
    </row>
    <row r="5" spans="2:4">
      <c r="B5" s="57" t="s">
        <v>47</v>
      </c>
      <c r="C5" s="49"/>
      <c r="D5" s="58"/>
    </row>
    <row r="6" spans="2:4">
      <c r="B6" s="57" t="s">
        <v>48</v>
      </c>
      <c r="C6" s="49"/>
      <c r="D6" s="58"/>
    </row>
    <row r="7" spans="2:4" ht="15.75" thickBot="1">
      <c r="B7" s="59" t="s">
        <v>49</v>
      </c>
      <c r="C7" s="60"/>
      <c r="D7" s="61"/>
    </row>
    <row r="8" spans="2:4" ht="15.75" thickBot="1">
      <c r="D8" s="53">
        <f>SUM(D3:D7)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38"/>
  <sheetViews>
    <sheetView workbookViewId="0">
      <selection activeCell="B1" sqref="B1"/>
    </sheetView>
  </sheetViews>
  <sheetFormatPr defaultRowHeight="15"/>
  <cols>
    <col min="2" max="2" width="99.140625" customWidth="1"/>
  </cols>
  <sheetData>
    <row r="2" spans="2:2" ht="15.75">
      <c r="B2" s="67" t="s">
        <v>51</v>
      </c>
    </row>
    <row r="3" spans="2:2" ht="15.75">
      <c r="B3" s="68"/>
    </row>
    <row r="4" spans="2:2" ht="31.5">
      <c r="B4" s="69" t="s">
        <v>52</v>
      </c>
    </row>
    <row r="5" spans="2:2" ht="47.25">
      <c r="B5" s="69" t="s">
        <v>53</v>
      </c>
    </row>
    <row r="6" spans="2:2" ht="15.75">
      <c r="B6" s="69" t="s">
        <v>54</v>
      </c>
    </row>
    <row r="7" spans="2:2" ht="31.5">
      <c r="B7" s="69" t="s">
        <v>55</v>
      </c>
    </row>
    <row r="8" spans="2:2" ht="15.75">
      <c r="B8" s="69"/>
    </row>
    <row r="9" spans="2:2" ht="15.75">
      <c r="B9" s="67" t="s">
        <v>56</v>
      </c>
    </row>
    <row r="10" spans="2:2" ht="15.75">
      <c r="B10" s="69"/>
    </row>
    <row r="11" spans="2:2" ht="31.5">
      <c r="B11" s="70" t="s">
        <v>57</v>
      </c>
    </row>
    <row r="12" spans="2:2" ht="15.75">
      <c r="B12" s="70"/>
    </row>
    <row r="13" spans="2:2" ht="15.75">
      <c r="B13" s="70" t="s">
        <v>58</v>
      </c>
    </row>
    <row r="14" spans="2:2" ht="15.75">
      <c r="B14" s="70"/>
    </row>
    <row r="15" spans="2:2" ht="15.75">
      <c r="B15" s="69" t="s">
        <v>59</v>
      </c>
    </row>
    <row r="16" spans="2:2" ht="15.75">
      <c r="B16" s="69" t="s">
        <v>60</v>
      </c>
    </row>
    <row r="17" spans="2:2" ht="15.75">
      <c r="B17" s="70" t="s">
        <v>61</v>
      </c>
    </row>
    <row r="18" spans="2:2" ht="15.75">
      <c r="B18" s="70" t="s">
        <v>62</v>
      </c>
    </row>
    <row r="19" spans="2:2" ht="15.75">
      <c r="B19" s="70" t="s">
        <v>63</v>
      </c>
    </row>
    <row r="20" spans="2:2" ht="15.75">
      <c r="B20" s="70" t="s">
        <v>64</v>
      </c>
    </row>
    <row r="21" spans="2:2" ht="47.25">
      <c r="B21" s="70" t="s">
        <v>65</v>
      </c>
    </row>
    <row r="22" spans="2:2" ht="63">
      <c r="B22" s="70" t="s">
        <v>66</v>
      </c>
    </row>
    <row r="23" spans="2:2" ht="15.75">
      <c r="B23" s="70" t="s">
        <v>67</v>
      </c>
    </row>
    <row r="24" spans="2:2" ht="15.75">
      <c r="B24" s="70" t="s">
        <v>68</v>
      </c>
    </row>
    <row r="25" spans="2:2" ht="15.75">
      <c r="B25" s="70" t="s">
        <v>69</v>
      </c>
    </row>
    <row r="26" spans="2:2" ht="15.75">
      <c r="B26" s="70" t="s">
        <v>70</v>
      </c>
    </row>
    <row r="27" spans="2:2" ht="47.25">
      <c r="B27" s="70" t="s">
        <v>71</v>
      </c>
    </row>
    <row r="28" spans="2:2" ht="15.75">
      <c r="B28" s="70" t="s">
        <v>72</v>
      </c>
    </row>
    <row r="29" spans="2:2" ht="15.75">
      <c r="B29" s="70" t="s">
        <v>73</v>
      </c>
    </row>
    <row r="30" spans="2:2" ht="15.75">
      <c r="B30" s="70"/>
    </row>
    <row r="31" spans="2:2" ht="15.75">
      <c r="B31" s="67" t="s">
        <v>74</v>
      </c>
    </row>
    <row r="32" spans="2:2" ht="15.75">
      <c r="B32" s="69"/>
    </row>
    <row r="33" spans="2:2" ht="63">
      <c r="B33" s="71" t="s">
        <v>75</v>
      </c>
    </row>
    <row r="34" spans="2:2" ht="15.75">
      <c r="B34" s="69"/>
    </row>
    <row r="35" spans="2:2" ht="15.75">
      <c r="B35" s="67" t="s">
        <v>76</v>
      </c>
    </row>
    <row r="36" spans="2:2" ht="15.75">
      <c r="B36" s="70"/>
    </row>
    <row r="37" spans="2:2" ht="63">
      <c r="B37" s="71" t="s">
        <v>77</v>
      </c>
    </row>
    <row r="38" spans="2:2" ht="31.5">
      <c r="B38" s="71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B79"/>
  <sheetViews>
    <sheetView workbookViewId="0"/>
  </sheetViews>
  <sheetFormatPr defaultRowHeight="15"/>
  <cols>
    <col min="2" max="2" width="33.7109375" customWidth="1"/>
  </cols>
  <sheetData>
    <row r="2" spans="2:2">
      <c r="B2" s="72" t="s">
        <v>79</v>
      </c>
    </row>
    <row r="3" spans="2:2">
      <c r="B3" s="73"/>
    </row>
    <row r="4" spans="2:2">
      <c r="B4" s="74" t="s">
        <v>80</v>
      </c>
    </row>
    <row r="5" spans="2:2">
      <c r="B5" s="74"/>
    </row>
    <row r="6" spans="2:2">
      <c r="B6" s="75" t="s">
        <v>45</v>
      </c>
    </row>
    <row r="7" spans="2:2">
      <c r="B7" s="73" t="s">
        <v>81</v>
      </c>
    </row>
    <row r="8" spans="2:2">
      <c r="B8" s="74" t="s">
        <v>82</v>
      </c>
    </row>
    <row r="9" spans="2:2">
      <c r="B9" s="74" t="s">
        <v>83</v>
      </c>
    </row>
    <row r="10" spans="2:2">
      <c r="B10" s="74" t="s">
        <v>84</v>
      </c>
    </row>
    <row r="11" spans="2:2">
      <c r="B11" s="74" t="s">
        <v>85</v>
      </c>
    </row>
    <row r="12" spans="2:2">
      <c r="B12" s="74" t="s">
        <v>86</v>
      </c>
    </row>
    <row r="13" spans="2:2">
      <c r="B13" s="74" t="s">
        <v>87</v>
      </c>
    </row>
    <row r="14" spans="2:2">
      <c r="B14" s="74" t="s">
        <v>88</v>
      </c>
    </row>
    <row r="15" spans="2:2">
      <c r="B15" s="74" t="s">
        <v>89</v>
      </c>
    </row>
    <row r="16" spans="2:2">
      <c r="B16" s="76" t="s">
        <v>90</v>
      </c>
    </row>
    <row r="17" spans="2:2" ht="15.75">
      <c r="B17" s="66" t="s">
        <v>91</v>
      </c>
    </row>
    <row r="18" spans="2:2" ht="15.75">
      <c r="B18" s="66" t="s">
        <v>91</v>
      </c>
    </row>
    <row r="19" spans="2:2" ht="15.75">
      <c r="B19" s="66" t="s">
        <v>91</v>
      </c>
    </row>
    <row r="20" spans="2:2" ht="15.75">
      <c r="B20" s="66"/>
    </row>
    <row r="21" spans="2:2" ht="218.25" customHeight="1"/>
    <row r="22" spans="2:2">
      <c r="B22" s="74"/>
    </row>
    <row r="23" spans="2:2">
      <c r="B23" s="74"/>
    </row>
    <row r="24" spans="2:2">
      <c r="B24" s="75" t="s">
        <v>46</v>
      </c>
    </row>
    <row r="25" spans="2:2">
      <c r="B25" s="73" t="s">
        <v>92</v>
      </c>
    </row>
    <row r="26" spans="2:2">
      <c r="B26" s="74" t="s">
        <v>82</v>
      </c>
    </row>
    <row r="27" spans="2:2">
      <c r="B27" s="74" t="s">
        <v>83</v>
      </c>
    </row>
    <row r="28" spans="2:2">
      <c r="B28" s="74" t="s">
        <v>84</v>
      </c>
    </row>
    <row r="29" spans="2:2">
      <c r="B29" s="74" t="s">
        <v>93</v>
      </c>
    </row>
    <row r="30" spans="2:2">
      <c r="B30" s="76" t="s">
        <v>94</v>
      </c>
    </row>
    <row r="32" spans="2:2">
      <c r="B32" s="74"/>
    </row>
    <row r="33" spans="2:2">
      <c r="B33" s="74"/>
    </row>
    <row r="34" spans="2:2">
      <c r="B34" s="74"/>
    </row>
    <row r="35" spans="2:2">
      <c r="B35" s="74"/>
    </row>
    <row r="36" spans="2:2">
      <c r="B36" s="73"/>
    </row>
    <row r="37" spans="2:2">
      <c r="B37" s="75" t="s">
        <v>47</v>
      </c>
    </row>
    <row r="38" spans="2:2">
      <c r="B38" s="73" t="s">
        <v>95</v>
      </c>
    </row>
    <row r="39" spans="2:2">
      <c r="B39" s="74" t="s">
        <v>96</v>
      </c>
    </row>
    <row r="40" spans="2:2">
      <c r="B40" s="74" t="s">
        <v>97</v>
      </c>
    </row>
    <row r="41" spans="2:2">
      <c r="B41" s="74" t="s">
        <v>98</v>
      </c>
    </row>
    <row r="42" spans="2:2">
      <c r="B42" s="74" t="s">
        <v>99</v>
      </c>
    </row>
    <row r="43" spans="2:2">
      <c r="B43" s="74" t="s">
        <v>100</v>
      </c>
    </row>
    <row r="44" spans="2:2">
      <c r="B44" s="74" t="s">
        <v>101</v>
      </c>
    </row>
    <row r="45" spans="2:2">
      <c r="B45" s="76" t="s">
        <v>94</v>
      </c>
    </row>
    <row r="46" spans="2:2">
      <c r="B46" s="76"/>
    </row>
    <row r="47" spans="2:2">
      <c r="B47" s="76"/>
    </row>
    <row r="48" spans="2:2">
      <c r="B48" s="76"/>
    </row>
    <row r="49" spans="2:2">
      <c r="B49" s="76"/>
    </row>
    <row r="50" spans="2:2" ht="15.75">
      <c r="B50" s="66" t="s">
        <v>91</v>
      </c>
    </row>
    <row r="52" spans="2:2">
      <c r="B52" s="74"/>
    </row>
    <row r="53" spans="2:2">
      <c r="B53" s="74"/>
    </row>
    <row r="54" spans="2:2">
      <c r="B54" s="74"/>
    </row>
    <row r="55" spans="2:2">
      <c r="B55" s="75" t="s">
        <v>48</v>
      </c>
    </row>
    <row r="56" spans="2:2">
      <c r="B56" s="73" t="s">
        <v>102</v>
      </c>
    </row>
    <row r="57" spans="2:2">
      <c r="B57" s="74" t="s">
        <v>82</v>
      </c>
    </row>
    <row r="58" spans="2:2">
      <c r="B58" s="74" t="s">
        <v>103</v>
      </c>
    </row>
    <row r="59" spans="2:2">
      <c r="B59" s="74" t="s">
        <v>104</v>
      </c>
    </row>
    <row r="60" spans="2:2">
      <c r="B60" s="74" t="s">
        <v>105</v>
      </c>
    </row>
    <row r="61" spans="2:2">
      <c r="B61" s="74" t="s">
        <v>106</v>
      </c>
    </row>
    <row r="62" spans="2:2">
      <c r="B62" s="76" t="s">
        <v>94</v>
      </c>
    </row>
    <row r="70" spans="2:2">
      <c r="B70" s="74"/>
    </row>
    <row r="71" spans="2:2">
      <c r="B71" s="75" t="s">
        <v>49</v>
      </c>
    </row>
    <row r="72" spans="2:2">
      <c r="B72" s="73" t="s">
        <v>107</v>
      </c>
    </row>
    <row r="73" spans="2:2">
      <c r="B73" s="74" t="s">
        <v>108</v>
      </c>
    </row>
    <row r="74" spans="2:2">
      <c r="B74" s="74" t="s">
        <v>109</v>
      </c>
    </row>
    <row r="75" spans="2:2">
      <c r="B75" s="74" t="s">
        <v>110</v>
      </c>
    </row>
    <row r="76" spans="2:2">
      <c r="B76" s="74" t="s">
        <v>111</v>
      </c>
    </row>
    <row r="77" spans="2:2">
      <c r="B77" s="74" t="s">
        <v>112</v>
      </c>
    </row>
    <row r="78" spans="2:2">
      <c r="B78" s="74" t="s">
        <v>106</v>
      </c>
    </row>
    <row r="79" spans="2:2">
      <c r="B79" s="76" t="s">
        <v>94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Редакция Вероники</vt:lpstr>
      <vt:lpstr>Лист1</vt:lpstr>
      <vt:lpstr>Таблица</vt:lpstr>
      <vt:lpstr>Прил №1_Условия тендера</vt:lpstr>
      <vt:lpstr>Прил №2_ТЗ</vt:lpstr>
      <vt:lpstr>'Прил №2_ТЗ'!Область_печати</vt:lpstr>
    </vt:vector>
  </TitlesOfParts>
  <Company>ОАО "Модный континент"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Липатов Андрей</dc:creator>
  <cp:lastModifiedBy> </cp:lastModifiedBy>
  <cp:lastPrinted>2012-01-16T11:37:03Z</cp:lastPrinted>
  <dcterms:created xsi:type="dcterms:W3CDTF">2010-11-03T15:24:19Z</dcterms:created>
  <dcterms:modified xsi:type="dcterms:W3CDTF">2012-01-16T11:37:10Z</dcterms:modified>
</cp:coreProperties>
</file>