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<sst xmlns="http://schemas.openxmlformats.org/spreadsheetml/2006/main" count="96" uniqueCount="45">
  <si>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1.1.Разработка, производство  и адаптация рекламно -информационных материалов</t>
  </si>
  <si>
    <t>№ п/п</t>
  </si>
  <si>
    <t>Статьи затрат</t>
  </si>
  <si>
    <t xml:space="preserve">Для двух видов рекламно-информационных материалов </t>
  </si>
  <si>
    <t>2.1. Размещение рекламно-информационных материалов. Август 2011</t>
  </si>
  <si>
    <t>Кол-во</t>
  </si>
  <si>
    <t xml:space="preserve">Цена за единицу (руб.), без НДС </t>
  </si>
  <si>
    <t>Сумма (руб.), без НДС</t>
  </si>
  <si>
    <t>Размещение рекламно-информационных роликов (Прайм-тайм)</t>
  </si>
  <si>
    <t>Размещение рекламно-информационных роликов (Не прайм-тайм)</t>
  </si>
  <si>
    <t>Объемная скидка:</t>
  </si>
  <si>
    <t xml:space="preserve"> Итого всего к оплате, с учетом коэффициента и скидкок:</t>
  </si>
  <si>
    <t>Итого руб., с НДС:</t>
  </si>
  <si>
    <t>НДС:</t>
  </si>
  <si>
    <t>2.2. Размещение рекламно-информационных материалов. Сентябрь 2011</t>
  </si>
  <si>
    <t>2.3. Размещение рекламно-информационных материалов. Октябрь 2011</t>
  </si>
  <si>
    <t>2.4. Размещение рекламно-информационных материалов. Ноябрь 2011</t>
  </si>
  <si>
    <t xml:space="preserve"> Итого всего к оплате, с учетом коэффициента и скидкок </t>
  </si>
  <si>
    <t>Без НДС:</t>
  </si>
  <si>
    <t>2.5.Размещение рекламно-информационных материалов. Декабрь 2011</t>
  </si>
  <si>
    <t xml:space="preserve"> Итого всего к оплате, с учетом коэффициента и скидок:</t>
  </si>
  <si>
    <t>Пункты 2.1. - 2.5.  ВСЕГО, с НДС (руб):</t>
  </si>
  <si>
    <t>Объемная скидка* :</t>
  </si>
  <si>
    <t>* - здесь и далее объемная скидка при расчетах вычитается</t>
  </si>
  <si>
    <t>ВСЕГО: разработка, производство, адаптация, размещение**(руб., с НДС):</t>
  </si>
  <si>
    <t>** - расчет произведен при условии размещения двух вариантов рекламно-информационных материалов</t>
  </si>
  <si>
    <t>в теч. 5 месяцев (август - декабрь 2011 г.)</t>
  </si>
  <si>
    <t>№ п.п.</t>
  </si>
  <si>
    <t>ед.изм.</t>
  </si>
  <si>
    <t>кол-во</t>
  </si>
  <si>
    <t>Цена, руб.</t>
  </si>
  <si>
    <t>Ст-ть , руб.</t>
  </si>
  <si>
    <t>Разработка креативной концепции рекламной кампании</t>
  </si>
  <si>
    <t>час</t>
  </si>
  <si>
    <t>Разработка сценарного плана</t>
  </si>
  <si>
    <t>Покадровая верстка</t>
  </si>
  <si>
    <t>Работа с исходными материалами (архив)</t>
  </si>
  <si>
    <t>Монтаж</t>
  </si>
  <si>
    <t>Озвучание:</t>
  </si>
  <si>
    <t>ИТОГО</t>
  </si>
  <si>
    <t>НДС 18%</t>
  </si>
  <si>
    <t>ВСЕГО, в т.ч. НДС 18%</t>
  </si>
  <si>
    <t>Сезонный коэффициент :</t>
  </si>
  <si>
    <t>Сезонный коэффициент  :</t>
  </si>
  <si>
    <t>Расчет начальной  (максимальной) цены контракта на оказание услуг по организации рекламно-информационной кампании Москвы на российском телевизионном канале, ведущем вещание за пределами РФ на английском языке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</si>
</sst>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8">
    <font>
      <sz val="10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Fill="1" applyAlignment="1">
      <alignment horizontal="center" vertical="center"/>
      <protection/>
    </xf>
    <xf numFmtId="0" fontId="2" fillId="0" borderId="0" xfId="17" applyFont="1" applyAlignment="1">
      <alignment horizontal="center" vertical="center" wrapText="1"/>
      <protection/>
    </xf>
    <xf numFmtId="0" fontId="2" fillId="0" borderId="0" xfId="17" applyFont="1" applyFill="1" applyAlignment="1">
      <alignment horizontal="center" vertical="center"/>
      <protection/>
    </xf>
    <xf numFmtId="0" fontId="2" fillId="0" borderId="0" xfId="17" applyFont="1" applyFill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2" fillId="0" borderId="0" xfId="17" applyFont="1" applyFill="1" applyAlignment="1">
      <alignment horizontal="center" vertical="center" wrapText="1"/>
      <protection/>
    </xf>
    <xf numFmtId="1" fontId="2" fillId="0" borderId="1" xfId="19" applyNumberFormat="1" applyFont="1" applyFill="1" applyBorder="1" applyAlignment="1">
      <alignment horizontal="center"/>
      <protection/>
    </xf>
    <xf numFmtId="4" fontId="2" fillId="0" borderId="1" xfId="0" applyNumberFormat="1" applyFont="1" applyBorder="1" applyAlignment="1">
      <alignment horizontal="center" wrapText="1"/>
    </xf>
    <xf numFmtId="4" fontId="2" fillId="0" borderId="1" xfId="17" applyNumberFormat="1" applyFont="1" applyFill="1" applyBorder="1" applyAlignment="1">
      <alignment horizontal="center" vertical="center" wrapText="1"/>
      <protection/>
    </xf>
    <xf numFmtId="4" fontId="5" fillId="0" borderId="1" xfId="19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justify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17" applyFont="1" applyFill="1" applyAlignment="1">
      <alignment vertical="center" wrapText="1"/>
      <protection/>
    </xf>
    <xf numFmtId="0" fontId="3" fillId="0" borderId="0" xfId="17" applyFont="1" applyFill="1" applyAlignment="1">
      <alignment horizontal="left" vertical="center"/>
      <protection/>
    </xf>
    <xf numFmtId="0" fontId="2" fillId="0" borderId="0" xfId="17" applyFont="1" applyFill="1" applyAlignment="1">
      <alignment vertical="center" wrapText="1"/>
      <protection/>
    </xf>
    <xf numFmtId="0" fontId="3" fillId="0" borderId="0" xfId="17" applyFont="1" applyFill="1" applyAlignment="1">
      <alignment horizontal="center" vertical="center" wrapText="1"/>
      <protection/>
    </xf>
    <xf numFmtId="0" fontId="2" fillId="0" borderId="0" xfId="17" applyFont="1" applyFill="1" applyBorder="1" applyAlignment="1">
      <alignment vertical="center" wrapText="1"/>
      <protection/>
    </xf>
    <xf numFmtId="0" fontId="2" fillId="0" borderId="0" xfId="17" applyFont="1" applyFill="1" applyBorder="1" applyAlignment="1">
      <alignment horizontal="center" vertical="center" wrapText="1"/>
      <protection/>
    </xf>
    <xf numFmtId="4" fontId="2" fillId="0" borderId="0" xfId="17" applyNumberFormat="1" applyFont="1" applyFill="1" applyBorder="1" applyAlignment="1">
      <alignment horizontal="center" vertical="center" wrapText="1"/>
      <protection/>
    </xf>
    <xf numFmtId="4" fontId="3" fillId="2" borderId="5" xfId="17" applyNumberFormat="1" applyFont="1" applyFill="1" applyBorder="1" applyAlignment="1">
      <alignment horizontal="center" vertical="center" wrapText="1"/>
      <protection/>
    </xf>
    <xf numFmtId="0" fontId="3" fillId="0" borderId="0" xfId="17" applyFont="1" applyFill="1" applyAlignment="1">
      <alignment vertical="center" wrapText="1"/>
      <protection/>
    </xf>
    <xf numFmtId="0" fontId="3" fillId="0" borderId="0" xfId="17" applyFont="1" applyFill="1" applyBorder="1" applyAlignment="1">
      <alignment horizontal="center"/>
      <protection/>
    </xf>
    <xf numFmtId="4" fontId="3" fillId="0" borderId="0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Alignment="1">
      <alignment vertical="center"/>
      <protection/>
    </xf>
    <xf numFmtId="0" fontId="3" fillId="0" borderId="0" xfId="17" applyFont="1" applyFill="1" applyAlignment="1">
      <alignment vertical="center"/>
      <protection/>
    </xf>
    <xf numFmtId="0" fontId="2" fillId="0" borderId="0" xfId="17" applyFont="1" applyFill="1" applyAlignment="1">
      <alignment vertical="center"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1" fontId="2" fillId="0" borderId="0" xfId="17" applyNumberFormat="1" applyFont="1" applyFill="1" applyBorder="1" applyAlignment="1">
      <alignment horizontal="center" vertical="center" wrapText="1"/>
      <protection/>
    </xf>
    <xf numFmtId="4" fontId="2" fillId="0" borderId="0" xfId="17" applyNumberFormat="1" applyFont="1" applyFill="1" applyAlignment="1">
      <alignment vertical="center" wrapText="1"/>
      <protection/>
    </xf>
    <xf numFmtId="0" fontId="3" fillId="0" borderId="0" xfId="17" applyFont="1" applyFill="1" applyBorder="1" applyAlignment="1">
      <alignment vertical="center" wrapText="1"/>
      <protection/>
    </xf>
    <xf numFmtId="4" fontId="3" fillId="0" borderId="0" xfId="17" applyNumberFormat="1" applyFont="1" applyFill="1" applyBorder="1" applyAlignment="1">
      <alignment horizontal="right" vertical="center" wrapText="1"/>
      <protection/>
    </xf>
    <xf numFmtId="9" fontId="3" fillId="0" borderId="1" xfId="0" applyNumberFormat="1" applyFont="1" applyFill="1" applyBorder="1" applyAlignment="1">
      <alignment horizontal="center"/>
    </xf>
    <xf numFmtId="4" fontId="2" fillId="0" borderId="1" xfId="19" applyNumberFormat="1" applyFont="1" applyFill="1" applyBorder="1" applyAlignment="1">
      <alignment horizontal="center" vertical="center"/>
      <protection/>
    </xf>
    <xf numFmtId="0" fontId="3" fillId="0" borderId="0" xfId="19" applyFont="1" applyFill="1" applyAlignment="1">
      <alignment horizontal="right"/>
      <protection/>
    </xf>
    <xf numFmtId="4" fontId="3" fillId="0" borderId="0" xfId="19" applyNumberFormat="1" applyFont="1" applyFill="1" applyBorder="1" applyAlignment="1">
      <alignment horizontal="center"/>
      <protection/>
    </xf>
    <xf numFmtId="0" fontId="3" fillId="0" borderId="0" xfId="17" applyFont="1" applyAlignment="1">
      <alignment horizontal="left" vertical="center"/>
      <protection/>
    </xf>
    <xf numFmtId="0" fontId="3" fillId="0" borderId="0" xfId="17" applyFont="1" applyFill="1" applyBorder="1" applyAlignment="1">
      <alignment horizontal="center"/>
      <protection/>
    </xf>
    <xf numFmtId="4" fontId="3" fillId="0" borderId="0" xfId="17" applyNumberFormat="1" applyFont="1" applyFill="1" applyBorder="1" applyAlignment="1">
      <alignment horizontal="center" vertical="center"/>
      <protection/>
    </xf>
    <xf numFmtId="4" fontId="3" fillId="0" borderId="0" xfId="19" applyNumberFormat="1" applyFont="1" applyFill="1" applyAlignment="1">
      <alignment horizontal="right"/>
      <protection/>
    </xf>
    <xf numFmtId="4" fontId="3" fillId="0" borderId="0" xfId="19" applyNumberFormat="1" applyFont="1" applyFill="1" applyBorder="1" applyAlignment="1">
      <alignment horizontal="left"/>
      <protection/>
    </xf>
    <xf numFmtId="4" fontId="3" fillId="3" borderId="5" xfId="17" applyNumberFormat="1" applyFont="1" applyFill="1" applyBorder="1" applyAlignment="1">
      <alignment horizontal="center" vertical="center" wrapText="1"/>
      <protection/>
    </xf>
    <xf numFmtId="4" fontId="3" fillId="0" borderId="5" xfId="17" applyNumberFormat="1" applyFont="1" applyFill="1" applyBorder="1" applyAlignment="1">
      <alignment horizontal="center" vertical="center" wrapText="1"/>
      <protection/>
    </xf>
    <xf numFmtId="0" fontId="3" fillId="0" borderId="0" xfId="17" applyFont="1" applyFill="1" applyAlignment="1">
      <alignment horizontal="justify" wrapText="1"/>
      <protection/>
    </xf>
    <xf numFmtId="0" fontId="3" fillId="0" borderId="6" xfId="17" applyFont="1" applyFill="1" applyBorder="1" applyAlignment="1">
      <alignment horizontal="justify" wrapText="1"/>
      <protection/>
    </xf>
    <xf numFmtId="0" fontId="3" fillId="0" borderId="0" xfId="17" applyFont="1" applyFill="1" applyAlignment="1">
      <alignment horizontal="right" vertical="center" wrapText="1"/>
      <protection/>
    </xf>
    <xf numFmtId="4" fontId="3" fillId="0" borderId="0" xfId="17" applyNumberFormat="1" applyFont="1" applyFill="1" applyBorder="1" applyAlignment="1">
      <alignment horizontal="justify" wrapText="1"/>
      <protection/>
    </xf>
    <xf numFmtId="4" fontId="3" fillId="0" borderId="0" xfId="17" applyNumberFormat="1" applyFont="1" applyFill="1" applyBorder="1" applyAlignment="1">
      <alignment horizontal="right" vertical="center" wrapText="1"/>
      <protection/>
    </xf>
    <xf numFmtId="0" fontId="3" fillId="0" borderId="0" xfId="17" applyFont="1" applyFill="1" applyBorder="1" applyAlignment="1">
      <alignment horizontal="right" vertical="center" wrapText="1"/>
      <protection/>
    </xf>
    <xf numFmtId="0" fontId="3" fillId="0" borderId="6" xfId="17" applyFont="1" applyFill="1" applyBorder="1" applyAlignment="1">
      <alignment horizontal="right" vertical="center" wrapText="1"/>
      <protection/>
    </xf>
    <xf numFmtId="0" fontId="3" fillId="0" borderId="0" xfId="17" applyFont="1" applyAlignment="1">
      <alignment horizontal="center" vertical="center" wrapText="1"/>
      <protection/>
    </xf>
    <xf numFmtId="4" fontId="3" fillId="0" borderId="0" xfId="17" applyNumberFormat="1" applyFont="1" applyFill="1" applyBorder="1" applyAlignment="1">
      <alignment horizontal="justify" vertical="center" wrapText="1"/>
      <protection/>
    </xf>
  </cellXfs>
  <cellStyles count="8">
    <cellStyle name="Normal" xfId="0"/>
    <cellStyle name="Currency" xfId="15"/>
    <cellStyle name="Currency [0]" xfId="16"/>
    <cellStyle name="Обычный_смета на производство фильма" xfId="17"/>
    <cellStyle name="Percent" xfId="18"/>
    <cellStyle name="Стиль 1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6"/>
  <sheetViews>
    <sheetView tabSelected="1" workbookViewId="0" topLeftCell="A1">
      <selection activeCell="E2" sqref="E2:E7"/>
    </sheetView>
  </sheetViews>
  <sheetFormatPr defaultColWidth="9.00390625" defaultRowHeight="12.75"/>
  <cols>
    <col min="1" max="1" width="9.125" style="12" customWidth="1"/>
    <col min="2" max="2" width="34.375" style="12" customWidth="1"/>
    <col min="3" max="3" width="12.875" style="12" customWidth="1"/>
    <col min="4" max="4" width="31.25390625" style="12" customWidth="1"/>
    <col min="5" max="5" width="30.75390625" style="12" customWidth="1"/>
    <col min="6" max="6" width="17.00390625" style="12" customWidth="1"/>
    <col min="7" max="16384" width="9.125" style="12" customWidth="1"/>
  </cols>
  <sheetData>
    <row r="3" ht="15.75">
      <c r="E3" s="33"/>
    </row>
    <row r="4" ht="15.75">
      <c r="E4" s="33"/>
    </row>
    <row r="5" ht="15.75">
      <c r="E5" s="33"/>
    </row>
    <row r="6" ht="27.75" customHeight="1"/>
    <row r="7" ht="29.25" customHeight="1"/>
    <row r="10" spans="1:4" s="34" customFormat="1" ht="18" customHeight="1">
      <c r="A10" s="72" t="s">
        <v>44</v>
      </c>
      <c r="B10" s="72"/>
      <c r="C10" s="72"/>
      <c r="D10" s="72"/>
    </row>
    <row r="11" spans="1:4" s="34" customFormat="1" ht="18" customHeight="1">
      <c r="A11" s="72"/>
      <c r="B11" s="72"/>
      <c r="C11" s="72"/>
      <c r="D11" s="72"/>
    </row>
    <row r="12" spans="1:4" s="34" customFormat="1" ht="18" customHeight="1">
      <c r="A12" s="72"/>
      <c r="B12" s="72"/>
      <c r="C12" s="72"/>
      <c r="D12" s="72"/>
    </row>
    <row r="13" spans="1:4" s="34" customFormat="1" ht="18" customHeight="1">
      <c r="A13" s="72"/>
      <c r="B13" s="72"/>
      <c r="C13" s="72"/>
      <c r="D13" s="72"/>
    </row>
    <row r="14" spans="1:4" s="34" customFormat="1" ht="18" customHeight="1">
      <c r="A14" s="7"/>
      <c r="B14" s="1"/>
      <c r="C14" s="2"/>
      <c r="D14" s="3"/>
    </row>
    <row r="15" spans="1:5" s="34" customFormat="1" ht="18" customHeight="1">
      <c r="A15" s="5"/>
      <c r="B15" s="35" t="s">
        <v>0</v>
      </c>
      <c r="C15" s="4"/>
      <c r="D15" s="5"/>
      <c r="E15" s="36"/>
    </row>
    <row r="16" spans="1:3" s="34" customFormat="1" ht="18" customHeight="1">
      <c r="A16" s="37"/>
      <c r="B16" s="7"/>
      <c r="C16" s="7"/>
    </row>
    <row r="17" spans="1:6" s="34" customFormat="1" ht="18" customHeight="1">
      <c r="A17" s="13" t="s">
        <v>27</v>
      </c>
      <c r="B17" s="14" t="s">
        <v>2</v>
      </c>
      <c r="C17" s="15" t="s">
        <v>28</v>
      </c>
      <c r="D17" s="16" t="s">
        <v>29</v>
      </c>
      <c r="E17" s="15" t="s">
        <v>30</v>
      </c>
      <c r="F17" s="17" t="s">
        <v>31</v>
      </c>
    </row>
    <row r="18" spans="1:6" s="34" customFormat="1" ht="19.5" customHeight="1">
      <c r="A18" s="15">
        <v>1</v>
      </c>
      <c r="B18" s="18" t="s">
        <v>32</v>
      </c>
      <c r="C18" s="19" t="s">
        <v>33</v>
      </c>
      <c r="D18" s="20">
        <v>10</v>
      </c>
      <c r="E18" s="21">
        <v>3800</v>
      </c>
      <c r="F18" s="21">
        <f aca="true" t="shared" si="0" ref="F18:F23">D18*E18</f>
        <v>38000</v>
      </c>
    </row>
    <row r="19" spans="1:6" s="34" customFormat="1" ht="24.75" customHeight="1">
      <c r="A19" s="15">
        <v>2</v>
      </c>
      <c r="B19" s="14" t="s">
        <v>34</v>
      </c>
      <c r="C19" s="19" t="s">
        <v>33</v>
      </c>
      <c r="D19" s="20">
        <v>10</v>
      </c>
      <c r="E19" s="21">
        <v>3800</v>
      </c>
      <c r="F19" s="21">
        <f t="shared" si="0"/>
        <v>38000</v>
      </c>
    </row>
    <row r="20" spans="1:6" s="34" customFormat="1" ht="24" customHeight="1">
      <c r="A20" s="15">
        <v>3</v>
      </c>
      <c r="B20" s="14" t="s">
        <v>35</v>
      </c>
      <c r="C20" s="19" t="s">
        <v>33</v>
      </c>
      <c r="D20" s="20">
        <v>5</v>
      </c>
      <c r="E20" s="21">
        <v>6000</v>
      </c>
      <c r="F20" s="21">
        <f t="shared" si="0"/>
        <v>30000</v>
      </c>
    </row>
    <row r="21" spans="1:6" s="34" customFormat="1" ht="21.75" customHeight="1">
      <c r="A21" s="15">
        <v>4</v>
      </c>
      <c r="B21" s="22" t="s">
        <v>36</v>
      </c>
      <c r="C21" s="19" t="s">
        <v>33</v>
      </c>
      <c r="D21" s="20">
        <v>50</v>
      </c>
      <c r="E21" s="21">
        <v>1200</v>
      </c>
      <c r="F21" s="21">
        <f t="shared" si="0"/>
        <v>60000</v>
      </c>
    </row>
    <row r="22" spans="1:6" s="34" customFormat="1" ht="18" customHeight="1">
      <c r="A22" s="15">
        <v>5</v>
      </c>
      <c r="B22" s="14" t="s">
        <v>37</v>
      </c>
      <c r="C22" s="19" t="s">
        <v>33</v>
      </c>
      <c r="D22" s="20">
        <v>23</v>
      </c>
      <c r="E22" s="21">
        <v>1664.96</v>
      </c>
      <c r="F22" s="21">
        <v>38294.08</v>
      </c>
    </row>
    <row r="23" spans="1:6" s="34" customFormat="1" ht="18" customHeight="1">
      <c r="A23" s="15">
        <v>6</v>
      </c>
      <c r="B23" s="14" t="s">
        <v>38</v>
      </c>
      <c r="C23" s="19" t="s">
        <v>33</v>
      </c>
      <c r="D23" s="20">
        <v>1</v>
      </c>
      <c r="E23" s="21">
        <v>3996.56</v>
      </c>
      <c r="F23" s="21">
        <f t="shared" si="0"/>
        <v>3996.56</v>
      </c>
    </row>
    <row r="24" spans="1:6" s="34" customFormat="1" ht="18" customHeight="1">
      <c r="A24" s="13"/>
      <c r="B24" s="14" t="s">
        <v>39</v>
      </c>
      <c r="C24" s="19"/>
      <c r="D24" s="20"/>
      <c r="E24" s="21"/>
      <c r="F24" s="21">
        <f>SUM(F18:F23)</f>
        <v>208290.64</v>
      </c>
    </row>
    <row r="25" spans="1:6" s="34" customFormat="1" ht="18" customHeight="1">
      <c r="A25" s="23"/>
      <c r="B25" s="24" t="s">
        <v>40</v>
      </c>
      <c r="C25" s="25"/>
      <c r="D25" s="26"/>
      <c r="E25" s="27"/>
      <c r="F25" s="27">
        <f>F26-F24</f>
        <v>37492.31519999998</v>
      </c>
    </row>
    <row r="26" spans="1:6" s="34" customFormat="1" ht="18" customHeight="1">
      <c r="A26" s="13"/>
      <c r="B26" s="28" t="s">
        <v>41</v>
      </c>
      <c r="C26" s="29"/>
      <c r="D26" s="30"/>
      <c r="E26" s="31"/>
      <c r="F26" s="32">
        <f>F24*1.18</f>
        <v>245782.9552</v>
      </c>
    </row>
    <row r="27" spans="1:3" s="34" customFormat="1" ht="18" customHeight="1">
      <c r="A27" s="37"/>
      <c r="B27" s="7"/>
      <c r="C27" s="7"/>
    </row>
    <row r="28" spans="1:4" s="34" customFormat="1" ht="18" customHeight="1" thickBot="1">
      <c r="A28" s="7"/>
      <c r="B28" s="38"/>
      <c r="C28" s="39"/>
      <c r="D28" s="40"/>
    </row>
    <row r="29" spans="1:4" s="42" customFormat="1" ht="35.25" customHeight="1" thickBot="1">
      <c r="A29" s="37"/>
      <c r="B29" s="70" t="s">
        <v>3</v>
      </c>
      <c r="C29" s="71"/>
      <c r="D29" s="41">
        <v>491565.92</v>
      </c>
    </row>
    <row r="30" spans="1:4" s="34" customFormat="1" ht="18" customHeight="1">
      <c r="A30" s="7"/>
      <c r="B30" s="38"/>
      <c r="C30" s="39"/>
      <c r="D30" s="40"/>
    </row>
    <row r="31" spans="1:10" s="47" customFormat="1" ht="18" customHeight="1">
      <c r="A31" s="4"/>
      <c r="B31" s="35" t="s">
        <v>4</v>
      </c>
      <c r="C31" s="43"/>
      <c r="D31" s="44"/>
      <c r="E31" s="45"/>
      <c r="F31" s="46"/>
      <c r="G31" s="46"/>
      <c r="H31" s="46"/>
      <c r="I31" s="46"/>
      <c r="J31" s="46"/>
    </row>
    <row r="32" spans="1:4" s="34" customFormat="1" ht="18" customHeight="1">
      <c r="A32" s="7"/>
      <c r="B32" s="38"/>
      <c r="C32" s="39"/>
      <c r="D32" s="40"/>
    </row>
    <row r="33" spans="1:5" s="7" customFormat="1" ht="45.75" customHeight="1">
      <c r="A33" s="6" t="s">
        <v>1</v>
      </c>
      <c r="B33" s="6" t="s">
        <v>2</v>
      </c>
      <c r="C33" s="6" t="s">
        <v>5</v>
      </c>
      <c r="D33" s="6" t="s">
        <v>6</v>
      </c>
      <c r="E33" s="6" t="s">
        <v>7</v>
      </c>
    </row>
    <row r="34" spans="1:5" s="34" customFormat="1" ht="69.75" customHeight="1">
      <c r="A34" s="48">
        <v>1</v>
      </c>
      <c r="B34" s="49" t="s">
        <v>8</v>
      </c>
      <c r="C34" s="8">
        <v>72</v>
      </c>
      <c r="D34" s="9">
        <v>10727</v>
      </c>
      <c r="E34" s="9">
        <f>C34*D34</f>
        <v>772344</v>
      </c>
    </row>
    <row r="35" spans="1:5" s="34" customFormat="1" ht="68.25" customHeight="1">
      <c r="A35" s="48">
        <v>1</v>
      </c>
      <c r="B35" s="49" t="s">
        <v>9</v>
      </c>
      <c r="C35" s="8">
        <v>72</v>
      </c>
      <c r="D35" s="10">
        <v>6895</v>
      </c>
      <c r="E35" s="9">
        <f>C35*D35</f>
        <v>496440</v>
      </c>
    </row>
    <row r="36" spans="1:5" s="34" customFormat="1" ht="18" customHeight="1">
      <c r="A36" s="7"/>
      <c r="B36" s="38"/>
      <c r="C36" s="50">
        <f>SUM(C34:C35)</f>
        <v>144</v>
      </c>
      <c r="D36" s="40"/>
      <c r="E36" s="51">
        <f>SUM(E34:E35)</f>
        <v>1268784</v>
      </c>
    </row>
    <row r="37" spans="1:3" s="34" customFormat="1" ht="18" customHeight="1">
      <c r="A37" s="7"/>
      <c r="B37" s="38"/>
      <c r="C37" s="39"/>
    </row>
    <row r="38" spans="1:5" s="34" customFormat="1" ht="55.5" customHeight="1">
      <c r="A38" s="7"/>
      <c r="B38" s="52"/>
      <c r="C38" s="53" t="s">
        <v>42</v>
      </c>
      <c r="D38" s="54">
        <v>-0.15</v>
      </c>
      <c r="E38" s="55">
        <f>ROUND(E36*D38,2)</f>
        <v>-190317.6</v>
      </c>
    </row>
    <row r="39" spans="1:5" s="34" customFormat="1" ht="47.25" customHeight="1">
      <c r="A39" s="7"/>
      <c r="B39" s="52"/>
      <c r="C39" s="53" t="s">
        <v>22</v>
      </c>
      <c r="D39" s="54">
        <v>0.2</v>
      </c>
      <c r="E39" s="55">
        <f>ROUND(SUM(E36+E38)*D39,2)</f>
        <v>215693.28</v>
      </c>
    </row>
    <row r="40" spans="1:5" s="34" customFormat="1" ht="33.75" customHeight="1">
      <c r="A40" s="7"/>
      <c r="B40" s="73" t="s">
        <v>20</v>
      </c>
      <c r="C40" s="73"/>
      <c r="E40" s="11">
        <f>ROUND(E36+E38-E39,2)</f>
        <v>862773.12</v>
      </c>
    </row>
    <row r="41" spans="1:5" s="34" customFormat="1" ht="15.75">
      <c r="A41" s="7"/>
      <c r="C41" s="7"/>
      <c r="D41" s="56" t="s">
        <v>12</v>
      </c>
      <c r="E41" s="57">
        <f>ROUND(E40,2)*1.18</f>
        <v>1018072.2816</v>
      </c>
    </row>
    <row r="42" spans="1:5" s="34" customFormat="1" ht="18" customHeight="1">
      <c r="A42" s="7"/>
      <c r="B42" s="38"/>
      <c r="C42" s="39"/>
      <c r="D42" s="56" t="s">
        <v>13</v>
      </c>
      <c r="E42" s="57">
        <f>E41-E40</f>
        <v>155299.1616</v>
      </c>
    </row>
    <row r="43" spans="1:4" s="34" customFormat="1" ht="18" customHeight="1">
      <c r="A43" s="7"/>
      <c r="B43" s="38"/>
      <c r="C43" s="39"/>
      <c r="D43" s="40"/>
    </row>
    <row r="44" spans="1:10" s="47" customFormat="1" ht="18" customHeight="1">
      <c r="A44" s="2"/>
      <c r="B44" s="58" t="s">
        <v>14</v>
      </c>
      <c r="C44" s="59"/>
      <c r="D44" s="60"/>
      <c r="E44" s="46"/>
      <c r="F44" s="46"/>
      <c r="G44" s="46"/>
      <c r="H44" s="46"/>
      <c r="I44" s="46"/>
      <c r="J44" s="46"/>
    </row>
    <row r="45" spans="1:4" s="34" customFormat="1" ht="18" customHeight="1">
      <c r="A45" s="7"/>
      <c r="B45" s="38"/>
      <c r="C45" s="39"/>
      <c r="D45" s="40"/>
    </row>
    <row r="46" spans="1:5" s="7" customFormat="1" ht="45.75" customHeight="1">
      <c r="A46" s="6" t="s">
        <v>1</v>
      </c>
      <c r="B46" s="6" t="s">
        <v>2</v>
      </c>
      <c r="C46" s="6" t="s">
        <v>5</v>
      </c>
      <c r="D46" s="6" t="s">
        <v>6</v>
      </c>
      <c r="E46" s="6" t="s">
        <v>7</v>
      </c>
    </row>
    <row r="47" spans="1:5" s="34" customFormat="1" ht="66" customHeight="1">
      <c r="A47" s="48">
        <v>1</v>
      </c>
      <c r="B47" s="49" t="s">
        <v>8</v>
      </c>
      <c r="C47" s="8">
        <v>72</v>
      </c>
      <c r="D47" s="9">
        <v>10727</v>
      </c>
      <c r="E47" s="9">
        <f>C47*D47</f>
        <v>772344</v>
      </c>
    </row>
    <row r="48" spans="1:5" s="34" customFormat="1" ht="55.5" customHeight="1">
      <c r="A48" s="48">
        <v>1</v>
      </c>
      <c r="B48" s="49" t="s">
        <v>9</v>
      </c>
      <c r="C48" s="8">
        <v>72</v>
      </c>
      <c r="D48" s="10">
        <v>6895</v>
      </c>
      <c r="E48" s="9">
        <f>C48*D48</f>
        <v>496440</v>
      </c>
    </row>
    <row r="49" spans="1:5" s="34" customFormat="1" ht="18" customHeight="1">
      <c r="A49" s="7"/>
      <c r="B49" s="38"/>
      <c r="C49" s="50">
        <f>SUM(C47:C48)</f>
        <v>144</v>
      </c>
      <c r="D49" s="40"/>
      <c r="E49" s="51">
        <f>SUM(E47:E48)</f>
        <v>1268784</v>
      </c>
    </row>
    <row r="50" spans="1:3" s="34" customFormat="1" ht="24" customHeight="1">
      <c r="A50" s="7"/>
      <c r="B50" s="38"/>
      <c r="C50" s="39"/>
    </row>
    <row r="51" spans="1:5" s="34" customFormat="1" ht="57.75" customHeight="1">
      <c r="A51" s="7"/>
      <c r="B51" s="52"/>
      <c r="C51" s="53" t="s">
        <v>42</v>
      </c>
      <c r="D51" s="54">
        <v>0</v>
      </c>
      <c r="E51" s="55">
        <f>ROUND(E49*D51,2)</f>
        <v>0</v>
      </c>
    </row>
    <row r="52" spans="1:5" s="34" customFormat="1" ht="53.25" customHeight="1">
      <c r="A52" s="7"/>
      <c r="B52" s="52"/>
      <c r="C52" s="53" t="s">
        <v>10</v>
      </c>
      <c r="D52" s="54">
        <v>0.2</v>
      </c>
      <c r="E52" s="55">
        <f>ROUND(SUM(E49+E51)*D52,2)</f>
        <v>253756.8</v>
      </c>
    </row>
    <row r="53" spans="1:5" s="34" customFormat="1" ht="39.75" customHeight="1">
      <c r="A53" s="7"/>
      <c r="B53" s="68" t="s">
        <v>11</v>
      </c>
      <c r="C53" s="68"/>
      <c r="D53" s="51"/>
      <c r="E53" s="11">
        <f>ROUND(E49+E51-E52,2)</f>
        <v>1015027.2</v>
      </c>
    </row>
    <row r="54" spans="1:5" s="34" customFormat="1" ht="15.75">
      <c r="A54" s="7"/>
      <c r="C54" s="7"/>
      <c r="D54" s="61" t="s">
        <v>12</v>
      </c>
      <c r="E54" s="57">
        <f>ROUND(E53,2)*1.18</f>
        <v>1197732.096</v>
      </c>
    </row>
    <row r="55" spans="1:5" s="34" customFormat="1" ht="18" customHeight="1">
      <c r="A55" s="7"/>
      <c r="B55" s="38"/>
      <c r="C55" s="39"/>
      <c r="D55" s="61" t="s">
        <v>13</v>
      </c>
      <c r="E55" s="57">
        <f>E54-E53</f>
        <v>182704.89599999995</v>
      </c>
    </row>
    <row r="56" spans="1:4" s="34" customFormat="1" ht="15.75">
      <c r="A56" s="7"/>
      <c r="C56" s="7"/>
      <c r="D56" s="40"/>
    </row>
    <row r="57" spans="1:10" s="47" customFormat="1" ht="18" customHeight="1">
      <c r="A57" s="2"/>
      <c r="B57" s="58" t="s">
        <v>15</v>
      </c>
      <c r="C57" s="59"/>
      <c r="D57" s="60"/>
      <c r="E57" s="46"/>
      <c r="F57" s="46"/>
      <c r="G57" s="46"/>
      <c r="H57" s="46"/>
      <c r="I57" s="46"/>
      <c r="J57" s="46"/>
    </row>
    <row r="58" spans="1:4" s="34" customFormat="1" ht="18" customHeight="1">
      <c r="A58" s="7"/>
      <c r="B58" s="38"/>
      <c r="C58" s="39"/>
      <c r="D58" s="40"/>
    </row>
    <row r="59" spans="1:5" s="7" customFormat="1" ht="45.75" customHeight="1">
      <c r="A59" s="6" t="s">
        <v>1</v>
      </c>
      <c r="B59" s="6" t="s">
        <v>2</v>
      </c>
      <c r="C59" s="6" t="s">
        <v>5</v>
      </c>
      <c r="D59" s="6" t="s">
        <v>6</v>
      </c>
      <c r="E59" s="6" t="s">
        <v>7</v>
      </c>
    </row>
    <row r="60" spans="1:5" s="34" customFormat="1" ht="66.75" customHeight="1">
      <c r="A60" s="48">
        <v>1</v>
      </c>
      <c r="B60" s="49" t="s">
        <v>8</v>
      </c>
      <c r="C60" s="8">
        <v>72</v>
      </c>
      <c r="D60" s="9">
        <v>10727</v>
      </c>
      <c r="E60" s="9">
        <f>C60*D60</f>
        <v>772344</v>
      </c>
    </row>
    <row r="61" spans="1:5" s="34" customFormat="1" ht="63.75" customHeight="1">
      <c r="A61" s="48">
        <v>1</v>
      </c>
      <c r="B61" s="49" t="s">
        <v>9</v>
      </c>
      <c r="C61" s="8">
        <v>72</v>
      </c>
      <c r="D61" s="10">
        <v>6895</v>
      </c>
      <c r="E61" s="9">
        <f>C61*D61</f>
        <v>496440</v>
      </c>
    </row>
    <row r="62" spans="1:5" s="34" customFormat="1" ht="18" customHeight="1">
      <c r="A62" s="7"/>
      <c r="B62" s="38"/>
      <c r="C62" s="50">
        <f>SUM(C60:C61)</f>
        <v>144</v>
      </c>
      <c r="D62" s="40"/>
      <c r="E62" s="51">
        <f>SUM(E60:E61)</f>
        <v>1268784</v>
      </c>
    </row>
    <row r="63" spans="1:3" s="34" customFormat="1" ht="18" customHeight="1">
      <c r="A63" s="7"/>
      <c r="B63" s="38"/>
      <c r="C63" s="39"/>
    </row>
    <row r="64" spans="1:5" s="34" customFormat="1" ht="64.5" customHeight="1">
      <c r="A64" s="7"/>
      <c r="B64" s="52"/>
      <c r="C64" s="53" t="s">
        <v>43</v>
      </c>
      <c r="D64" s="54">
        <v>0.15</v>
      </c>
      <c r="E64" s="55">
        <f>ROUND(E62*D64,2)</f>
        <v>190317.6</v>
      </c>
    </row>
    <row r="65" spans="1:5" s="34" customFormat="1" ht="57" customHeight="1">
      <c r="A65" s="7"/>
      <c r="B65" s="52"/>
      <c r="C65" s="53" t="s">
        <v>10</v>
      </c>
      <c r="D65" s="54">
        <v>0.2</v>
      </c>
      <c r="E65" s="55">
        <f>ROUND(SUM(E62+E64)*D65,2)</f>
        <v>291820.32</v>
      </c>
    </row>
    <row r="66" spans="1:5" s="34" customFormat="1" ht="34.5" customHeight="1">
      <c r="A66" s="7"/>
      <c r="B66" s="68" t="s">
        <v>11</v>
      </c>
      <c r="C66" s="68"/>
      <c r="D66" s="51"/>
      <c r="E66" s="11">
        <f>ROUND(E62+E64-E65,2)</f>
        <v>1167281.28</v>
      </c>
    </row>
    <row r="67" spans="1:5" s="34" customFormat="1" ht="15.75">
      <c r="A67" s="7"/>
      <c r="C67" s="7"/>
      <c r="D67" s="61" t="s">
        <v>12</v>
      </c>
      <c r="E67" s="57">
        <f>ROUND(E66,2)*1.18</f>
        <v>1377391.9104</v>
      </c>
    </row>
    <row r="68" spans="1:5" s="34" customFormat="1" ht="18" customHeight="1">
      <c r="A68" s="7"/>
      <c r="B68" s="38"/>
      <c r="C68" s="39"/>
      <c r="D68" s="61" t="s">
        <v>13</v>
      </c>
      <c r="E68" s="57">
        <f>E67-E66</f>
        <v>210110.6303999999</v>
      </c>
    </row>
    <row r="69" spans="1:4" s="34" customFormat="1" ht="15.75">
      <c r="A69" s="7"/>
      <c r="C69" s="7"/>
      <c r="D69" s="40"/>
    </row>
    <row r="70" spans="1:10" s="47" customFormat="1" ht="18" customHeight="1">
      <c r="A70" s="2"/>
      <c r="B70" s="58" t="s">
        <v>16</v>
      </c>
      <c r="C70" s="59"/>
      <c r="D70" s="60"/>
      <c r="E70" s="46"/>
      <c r="F70" s="46"/>
      <c r="G70" s="46"/>
      <c r="H70" s="46"/>
      <c r="I70" s="46"/>
      <c r="J70" s="46"/>
    </row>
    <row r="71" spans="1:4" s="34" customFormat="1" ht="18" customHeight="1">
      <c r="A71" s="7"/>
      <c r="B71" s="38"/>
      <c r="C71" s="39"/>
      <c r="D71" s="40"/>
    </row>
    <row r="72" spans="1:5" s="7" customFormat="1" ht="45.75" customHeight="1">
      <c r="A72" s="6" t="s">
        <v>1</v>
      </c>
      <c r="B72" s="6" t="s">
        <v>2</v>
      </c>
      <c r="C72" s="6" t="s">
        <v>5</v>
      </c>
      <c r="D72" s="6" t="s">
        <v>6</v>
      </c>
      <c r="E72" s="6" t="s">
        <v>7</v>
      </c>
    </row>
    <row r="73" spans="1:5" s="34" customFormat="1" ht="69" customHeight="1">
      <c r="A73" s="48">
        <v>1</v>
      </c>
      <c r="B73" s="49" t="s">
        <v>8</v>
      </c>
      <c r="C73" s="8">
        <v>72</v>
      </c>
      <c r="D73" s="9">
        <v>10727</v>
      </c>
      <c r="E73" s="9">
        <f>C73*D73</f>
        <v>772344</v>
      </c>
    </row>
    <row r="74" spans="1:5" s="34" customFormat="1" ht="79.5" customHeight="1">
      <c r="A74" s="48">
        <v>1</v>
      </c>
      <c r="B74" s="49" t="s">
        <v>9</v>
      </c>
      <c r="C74" s="8">
        <v>72</v>
      </c>
      <c r="D74" s="10">
        <v>6895</v>
      </c>
      <c r="E74" s="9">
        <f>C74*D74</f>
        <v>496440</v>
      </c>
    </row>
    <row r="75" spans="1:5" s="34" customFormat="1" ht="18" customHeight="1">
      <c r="A75" s="7"/>
      <c r="B75" s="38"/>
      <c r="C75" s="50">
        <f>SUM(C73:C74)</f>
        <v>144</v>
      </c>
      <c r="D75" s="40"/>
      <c r="E75" s="51">
        <f>SUM(E73:E74)</f>
        <v>1268784</v>
      </c>
    </row>
    <row r="76" spans="1:3" s="34" customFormat="1" ht="18" customHeight="1">
      <c r="A76" s="7"/>
      <c r="B76" s="38"/>
      <c r="C76" s="39"/>
    </row>
    <row r="77" spans="1:5" s="34" customFormat="1" ht="58.5" customHeight="1">
      <c r="A77" s="7"/>
      <c r="B77" s="52"/>
      <c r="C77" s="53" t="s">
        <v>43</v>
      </c>
      <c r="D77" s="54">
        <v>0.1</v>
      </c>
      <c r="E77" s="55">
        <f>ROUND(E75*D77,2)</f>
        <v>126878.4</v>
      </c>
    </row>
    <row r="78" spans="1:5" s="34" customFormat="1" ht="37.5" customHeight="1">
      <c r="A78" s="7"/>
      <c r="B78" s="52"/>
      <c r="C78" s="53" t="s">
        <v>10</v>
      </c>
      <c r="D78" s="54">
        <v>0.2</v>
      </c>
      <c r="E78" s="55">
        <f>ROUND(SUM(E75+E77)*D78,2)</f>
        <v>279132.48</v>
      </c>
    </row>
    <row r="79" spans="1:5" s="34" customFormat="1" ht="39" customHeight="1">
      <c r="A79" s="7"/>
      <c r="B79" s="68" t="s">
        <v>11</v>
      </c>
      <c r="C79" s="68"/>
      <c r="E79" s="11">
        <f>ROUND(E75+E77-E78,2)</f>
        <v>1116529.92</v>
      </c>
    </row>
    <row r="80" spans="1:5" s="34" customFormat="1" ht="15.75">
      <c r="A80" s="7"/>
      <c r="C80" s="7"/>
      <c r="D80" s="56" t="s">
        <v>12</v>
      </c>
      <c r="E80" s="62">
        <f>ROUND(E79,2)*1.18</f>
        <v>1317505.3055999998</v>
      </c>
    </row>
    <row r="81" spans="1:5" s="34" customFormat="1" ht="18" customHeight="1">
      <c r="A81" s="7"/>
      <c r="B81" s="38"/>
      <c r="C81" s="39"/>
      <c r="D81" s="56" t="s">
        <v>13</v>
      </c>
      <c r="E81" s="62">
        <f>E80-E79</f>
        <v>200975.38559999992</v>
      </c>
    </row>
    <row r="82" spans="1:4" s="34" customFormat="1" ht="15.75">
      <c r="A82" s="7"/>
      <c r="C82" s="7"/>
      <c r="D82" s="40"/>
    </row>
    <row r="83" spans="1:10" s="47" customFormat="1" ht="18" customHeight="1">
      <c r="A83" s="2"/>
      <c r="B83" s="58" t="s">
        <v>19</v>
      </c>
      <c r="C83" s="59"/>
      <c r="D83" s="60"/>
      <c r="E83" s="46"/>
      <c r="F83" s="46"/>
      <c r="G83" s="46"/>
      <c r="H83" s="46"/>
      <c r="I83" s="46"/>
      <c r="J83" s="46"/>
    </row>
    <row r="84" spans="1:4" s="34" customFormat="1" ht="18" customHeight="1">
      <c r="A84" s="7"/>
      <c r="B84" s="38"/>
      <c r="C84" s="39"/>
      <c r="D84" s="40"/>
    </row>
    <row r="85" spans="1:5" s="7" customFormat="1" ht="45.75" customHeight="1">
      <c r="A85" s="6" t="s">
        <v>1</v>
      </c>
      <c r="B85" s="6" t="s">
        <v>2</v>
      </c>
      <c r="C85" s="6" t="s">
        <v>5</v>
      </c>
      <c r="D85" s="6" t="s">
        <v>6</v>
      </c>
      <c r="E85" s="6" t="s">
        <v>7</v>
      </c>
    </row>
    <row r="86" spans="1:5" s="34" customFormat="1" ht="57.75" customHeight="1">
      <c r="A86" s="48">
        <v>1</v>
      </c>
      <c r="B86" s="49" t="s">
        <v>8</v>
      </c>
      <c r="C86" s="8">
        <v>72</v>
      </c>
      <c r="D86" s="9">
        <v>10727</v>
      </c>
      <c r="E86" s="9">
        <f>C86*D86</f>
        <v>772344</v>
      </c>
    </row>
    <row r="87" spans="1:5" s="34" customFormat="1" ht="74.25" customHeight="1">
      <c r="A87" s="48">
        <v>1</v>
      </c>
      <c r="B87" s="49" t="s">
        <v>9</v>
      </c>
      <c r="C87" s="8">
        <v>72</v>
      </c>
      <c r="D87" s="10">
        <v>6895</v>
      </c>
      <c r="E87" s="9">
        <f>C87*D87</f>
        <v>496440</v>
      </c>
    </row>
    <row r="88" spans="1:5" s="34" customFormat="1" ht="18" customHeight="1">
      <c r="A88" s="7"/>
      <c r="B88" s="38"/>
      <c r="C88" s="50">
        <f>SUM(C86:C87)</f>
        <v>144</v>
      </c>
      <c r="D88" s="40"/>
      <c r="E88" s="51">
        <f>SUM(E86:E87)</f>
        <v>1268784</v>
      </c>
    </row>
    <row r="89" spans="1:3" s="34" customFormat="1" ht="18" customHeight="1">
      <c r="A89" s="7"/>
      <c r="B89" s="38"/>
      <c r="C89" s="39"/>
    </row>
    <row r="90" spans="1:5" s="34" customFormat="1" ht="57" customHeight="1">
      <c r="A90" s="7"/>
      <c r="B90" s="52"/>
      <c r="C90" s="53" t="s">
        <v>43</v>
      </c>
      <c r="D90" s="54">
        <v>0</v>
      </c>
      <c r="E90" s="55">
        <f>ROUND(E88*D90,2)</f>
        <v>0</v>
      </c>
    </row>
    <row r="91" spans="1:5" s="34" customFormat="1" ht="34.5" customHeight="1">
      <c r="A91" s="7"/>
      <c r="B91" s="52"/>
      <c r="C91" s="53" t="s">
        <v>10</v>
      </c>
      <c r="D91" s="54">
        <v>0.2</v>
      </c>
      <c r="E91" s="55">
        <f>ROUND(SUM(E88+E90)*D91,2)</f>
        <v>253756.8</v>
      </c>
    </row>
    <row r="92" spans="1:5" s="34" customFormat="1" ht="36" customHeight="1">
      <c r="A92" s="7"/>
      <c r="B92" s="69" t="s">
        <v>17</v>
      </c>
      <c r="C92" s="69"/>
      <c r="E92" s="11">
        <f>ROUND(E88+E90-E91,2)</f>
        <v>1015027.2</v>
      </c>
    </row>
    <row r="93" spans="1:5" s="34" customFormat="1" ht="15.75">
      <c r="A93" s="7"/>
      <c r="C93" s="7"/>
      <c r="D93" s="61" t="s">
        <v>12</v>
      </c>
      <c r="E93" s="62">
        <f>ROUND(E92,2)*1.18</f>
        <v>1197732.096</v>
      </c>
    </row>
    <row r="94" spans="1:5" s="34" customFormat="1" ht="18" customHeight="1">
      <c r="A94" s="7"/>
      <c r="B94" s="38"/>
      <c r="C94" s="39"/>
      <c r="D94" s="61" t="s">
        <v>13</v>
      </c>
      <c r="E94" s="62">
        <f>E93-E92</f>
        <v>182704.89599999995</v>
      </c>
    </row>
    <row r="95" spans="1:4" s="34" customFormat="1" ht="16.5" thickBot="1">
      <c r="A95" s="7"/>
      <c r="C95" s="7"/>
      <c r="D95" s="40"/>
    </row>
    <row r="96" spans="1:4" s="42" customFormat="1" ht="18.75" customHeight="1" thickBot="1">
      <c r="A96" s="37"/>
      <c r="B96" s="70" t="s">
        <v>21</v>
      </c>
      <c r="C96" s="71"/>
      <c r="D96" s="41">
        <v>6108433.7</v>
      </c>
    </row>
    <row r="97" spans="1:4" s="34" customFormat="1" ht="16.5" thickBot="1">
      <c r="A97" s="7"/>
      <c r="C97" s="7"/>
      <c r="D97" s="40"/>
    </row>
    <row r="98" spans="1:4" s="34" customFormat="1" ht="38.25" customHeight="1" thickBot="1">
      <c r="A98" s="7"/>
      <c r="B98" s="65" t="s">
        <v>24</v>
      </c>
      <c r="C98" s="66"/>
      <c r="D98" s="63">
        <v>6600000</v>
      </c>
    </row>
    <row r="99" spans="1:4" s="34" customFormat="1" ht="16.5" thickBot="1">
      <c r="A99" s="7"/>
      <c r="B99" s="67" t="s">
        <v>13</v>
      </c>
      <c r="C99" s="67"/>
      <c r="D99" s="64">
        <f>D98-D100</f>
        <v>1006779.6610169485</v>
      </c>
    </row>
    <row r="100" spans="1:4" s="34" customFormat="1" ht="16.5" thickBot="1">
      <c r="A100" s="7"/>
      <c r="B100" s="67" t="s">
        <v>18</v>
      </c>
      <c r="C100" s="67"/>
      <c r="D100" s="64">
        <f>D98/1.18</f>
        <v>5593220.3389830515</v>
      </c>
    </row>
    <row r="101" spans="1:4" s="34" customFormat="1" ht="15.75">
      <c r="A101" s="7"/>
      <c r="C101" s="7"/>
      <c r="D101" s="40"/>
    </row>
    <row r="103" ht="15.75">
      <c r="B103" s="12" t="s">
        <v>23</v>
      </c>
    </row>
    <row r="105" ht="15.75">
      <c r="B105" s="12" t="s">
        <v>25</v>
      </c>
    </row>
    <row r="106" ht="15.75">
      <c r="B106" s="12" t="s">
        <v>26</v>
      </c>
    </row>
  </sheetData>
  <mergeCells count="11">
    <mergeCell ref="A10:D13"/>
    <mergeCell ref="B29:C29"/>
    <mergeCell ref="B40:C40"/>
    <mergeCell ref="B53:C53"/>
    <mergeCell ref="B98:C98"/>
    <mergeCell ref="B99:C99"/>
    <mergeCell ref="B100:C100"/>
    <mergeCell ref="B66:C66"/>
    <mergeCell ref="B79:C79"/>
    <mergeCell ref="B92:C92"/>
    <mergeCell ref="B96:C96"/>
  </mergeCells>
  <printOptions/>
  <pageMargins left="0.52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uspenskayaao</dc:creator>
  <cp:keywords/>
  <dc:description/>
  <cp:lastModifiedBy>uspenskayaao</cp:lastModifiedBy>
  <cp:lastPrinted>2011-05-30T05:37:42Z</cp:lastPrinted>
  <dcterms:created xsi:type="dcterms:W3CDTF">2011-05-20T07:05:30Z</dcterms:created>
  <dcterms:modified xsi:type="dcterms:W3CDTF">2011-05-30T10:54:54Z</dcterms:modified>
  <cp:category/>
  <cp:version/>
  <cp:contentType/>
  <cp:contentStatus/>
</cp:coreProperties>
</file>